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pivotCache/pivotCacheDefinition6.xml" ContentType="application/vnd.openxmlformats-officedocument.spreadsheetml.pivotCacheDefinition+xml"/>
  <Override PartName="/xl/pivotCache/pivotCacheDefinition7.xml" ContentType="application/vnd.openxmlformats-officedocument.spreadsheetml.pivotCacheDefinition+xml"/>
  <Override PartName="/xl/pivotCache/pivotCacheDefinition8.xml" ContentType="application/vnd.openxmlformats-officedocument.spreadsheetml.pivotCacheDefinition+xml"/>
  <Override PartName="/xl/pivotCache/pivotCacheDefinition9.xml" ContentType="application/vnd.openxmlformats-officedocument.spreadsheetml.pivotCacheDefinition+xml"/>
  <Override PartName="/xl/pivotCache/pivotCacheDefinition10.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3.xml" ContentType="application/vnd.openxmlformats-officedocument.drawing+xml"/>
  <Override PartName="/xl/slicers/slicer1.xml" ContentType="application/vnd.ms-excel.slicer+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ivotTables/pivotTable6.xml" ContentType="application/vnd.openxmlformats-officedocument.spreadsheetml.pivotTable+xml"/>
  <Override PartName="/xl/pivotTables/pivotTable7.xml" ContentType="application/vnd.openxmlformats-officedocument.spreadsheetml.pivotTable+xml"/>
  <Override PartName="/xl/drawings/drawing4.xml" ContentType="application/vnd.openxmlformats-officedocument.drawing+xml"/>
  <Override PartName="/xl/slicers/slicer2.xml" ContentType="application/vnd.ms-excel.slicer+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8.xml" ContentType="application/vnd.openxmlformats-officedocument.spreadsheetml.pivotTable+xml"/>
  <Override PartName="/xl/pivotTables/pivotTable9.xml" ContentType="application/vnd.openxmlformats-officedocument.spreadsheetml.pivotTable+xml"/>
  <Override PartName="/xl/drawings/drawing5.xml" ContentType="application/vnd.openxmlformats-officedocument.drawing+xml"/>
  <Override PartName="/xl/slicers/slicer3.xml" ContentType="application/vnd.ms-excel.slicer+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hidePivotFieldList="1" defaultThemeVersion="166925"/>
  <mc:AlternateContent xmlns:mc="http://schemas.openxmlformats.org/markup-compatibility/2006">
    <mc:Choice Requires="x15">
      <x15ac:absPath xmlns:x15ac="http://schemas.microsoft.com/office/spreadsheetml/2010/11/ac" url="C:\Users\AndreaShapiro\Box\TECHNICAL NEW LEVEL 1\NLC\Planning\TRMs\"/>
    </mc:Choice>
  </mc:AlternateContent>
  <xr:revisionPtr revIDLastSave="0" documentId="8_{CEAB47AF-1404-48AD-8068-217EBC71E25F}" xr6:coauthVersionLast="47" xr6:coauthVersionMax="47" xr10:uidLastSave="{00000000-0000-0000-0000-000000000000}"/>
  <bookViews>
    <workbookView xWindow="-120" yWindow="-120" windowWidth="29040" windowHeight="15840" xr2:uid="{EC54A2E0-C885-46BF-A9AB-42F4ED1B523B}"/>
  </bookViews>
  <sheets>
    <sheet name="TRM Sources" sheetId="15" r:id="rId1"/>
    <sheet name="Measure DB" sheetId="16" r:id="rId2"/>
    <sheet name="Prevalence" sheetId="18" r:id="rId3"/>
    <sheet name="CSF" sheetId="17" r:id="rId4"/>
    <sheet name="Life" sheetId="26" r:id="rId5"/>
    <sheet name="Operating Hours" sheetId="27" r:id="rId6"/>
    <sheet name="Reference Tables" sheetId="23" state="hidden" r:id="rId7"/>
  </sheets>
  <definedNames>
    <definedName name="_xlcn.WorksheetConnection_DLCTRMResearch20231231.xlsxControl_Type_Ref" hidden="1">Control_Type_Ref[]</definedName>
    <definedName name="_xlcn.WorksheetConnection_DLCTRMResearch20231231.xlsxTRM_DB" hidden="1">Measure_DB[]</definedName>
    <definedName name="_xlcn.WorksheetConnection_DLCTRMResearch20231231.xlsxTRM_Sources" hidden="1">TRM_Sources[]</definedName>
    <definedName name="Slicer_Country">#N/A</definedName>
    <definedName name="Slicer_Country1">#N/A</definedName>
    <definedName name="Slicer_Country11">#N/A</definedName>
    <definedName name="Slicer_NC_Eligible">#N/A</definedName>
    <definedName name="Slicer_NC_Eligible1">#N/A</definedName>
    <definedName name="Slicer_NC_Eligible11">#N/A</definedName>
    <definedName name="Slicer_Region">#N/A</definedName>
    <definedName name="Slicer_Region1">#N/A</definedName>
    <definedName name="Slicer_Region11">#N/A</definedName>
    <definedName name="Slicer_Retrofit_Eligible">#N/A</definedName>
    <definedName name="Slicer_Retrofit_Eligible1">#N/A</definedName>
    <definedName name="Slicer_Retrofit_Eligible11">#N/A</definedName>
  </definedNames>
  <calcPr calcId="191029"/>
  <pivotCaches>
    <pivotCache cacheId="0" r:id="rId8"/>
    <pivotCache cacheId="1" r:id="rId9"/>
    <pivotCache cacheId="2" r:id="rId10"/>
    <pivotCache cacheId="3" r:id="rId11"/>
    <pivotCache cacheId="4" r:id="rId12"/>
    <pivotCache cacheId="5" r:id="rId13"/>
    <pivotCache cacheId="6" r:id="rId14"/>
  </pivotCaches>
  <extLst>
    <ext xmlns:x14="http://schemas.microsoft.com/office/spreadsheetml/2009/9/main" uri="{876F7934-8845-4945-9796-88D515C7AA90}">
      <x14:pivotCaches>
        <pivotCache cacheId="7" r:id="rId15"/>
        <pivotCache cacheId="8" r:id="rId16"/>
        <pivotCache cacheId="9" r:id="rId17"/>
      </x14:pivotCaches>
    </ext>
    <ext xmlns:x14="http://schemas.microsoft.com/office/spreadsheetml/2009/9/main" uri="{BBE1A952-AA13-448e-AADC-164F8A28A991}">
      <x14:slicerCaches>
        <x14:slicerCache r:id="rId18"/>
        <x14:slicerCache r:id="rId19"/>
        <x14:slicerCache r:id="rId20"/>
        <x14:slicerCache r:id="rId21"/>
        <x14:slicerCache r:id="rId22"/>
        <x14:slicerCache r:id="rId23"/>
        <x14:slicerCache r:id="rId24"/>
        <x14:slicerCache r:id="rId25"/>
        <x14:slicerCache r:id="rId26"/>
        <x14:slicerCache r:id="rId27"/>
        <x14:slicerCache r:id="rId28"/>
        <x14:slicerCache r:id="rId29"/>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RM_Sources" name="TRM_Sources" connection="WorksheetConnection_DLC TRM Research 2023-12-31.xlsx!TRM_Sources"/>
          <x15:modelTable id="TRM_DB" name="TRM_DB" connection="WorksheetConnection_DLC TRM Research 2023-12-31.xlsx!TRM_DB"/>
          <x15:modelTable id="Control_Type_Ref" name="Control_Type_Ref" connection="WorksheetConnection_DLC TRM Research 2023-12-31.xlsx!Control_Type_Ref"/>
        </x15:modelTables>
        <x15:modelRelationships>
          <x15:modelRelationship fromTable="TRM_DB" fromColumn="State Code" toTable="TRM_Sources" toColumn="State Code"/>
          <x15:modelRelationship fromTable="TRM_DB" fromColumn="Control Type" toTable="Control_Type_Ref" toColumn="Control Type"/>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3" i="15" l="1"/>
  <c r="Q61" i="15"/>
  <c r="Q57" i="15"/>
  <c r="Q56" i="15"/>
  <c r="Q54" i="15"/>
  <c r="Q53" i="15"/>
  <c r="Q52" i="15"/>
  <c r="Q51" i="15"/>
  <c r="Q50" i="15"/>
  <c r="Q47" i="15"/>
  <c r="Q46" i="15"/>
  <c r="Q44" i="15"/>
  <c r="Q42" i="15"/>
  <c r="Q37" i="15"/>
  <c r="Q30" i="15"/>
  <c r="Q29" i="15"/>
  <c r="Q28" i="15"/>
  <c r="Q26" i="15"/>
  <c r="Q12" i="15"/>
  <c r="Q11" i="15"/>
  <c r="Q9" i="15"/>
  <c r="Q7" i="15"/>
  <c r="Q6" i="15"/>
  <c r="Q5" i="15"/>
  <c r="Q4" i="15"/>
  <c r="C9" i="16"/>
  <c r="C10" i="16"/>
  <c r="C11" i="16"/>
  <c r="P14" i="15"/>
  <c r="O14" i="15"/>
  <c r="N14" i="15"/>
  <c r="Q14" i="15" s="1"/>
  <c r="J14" i="15"/>
  <c r="P3" i="15"/>
  <c r="P4" i="15"/>
  <c r="P5" i="15"/>
  <c r="P6" i="15"/>
  <c r="P7" i="15"/>
  <c r="P8" i="15"/>
  <c r="P9" i="15"/>
  <c r="P10" i="15"/>
  <c r="P11" i="15"/>
  <c r="P12" i="15"/>
  <c r="P13" i="15"/>
  <c r="P15" i="15"/>
  <c r="P16" i="15"/>
  <c r="P17" i="15"/>
  <c r="P18" i="15"/>
  <c r="P19" i="15"/>
  <c r="P20" i="15"/>
  <c r="P21" i="15"/>
  <c r="P22" i="15"/>
  <c r="P23" i="15"/>
  <c r="P24" i="15"/>
  <c r="P25" i="15"/>
  <c r="P26" i="15"/>
  <c r="P27" i="15"/>
  <c r="P28" i="15"/>
  <c r="P29" i="15"/>
  <c r="P30" i="15"/>
  <c r="P31" i="15"/>
  <c r="P32" i="15"/>
  <c r="P33" i="15"/>
  <c r="P34" i="15"/>
  <c r="P35" i="15"/>
  <c r="P36" i="15"/>
  <c r="P37" i="15"/>
  <c r="P38" i="15"/>
  <c r="P39" i="15"/>
  <c r="P40" i="15"/>
  <c r="P41" i="15"/>
  <c r="P42" i="15"/>
  <c r="P43" i="15"/>
  <c r="P44" i="15"/>
  <c r="P45" i="15"/>
  <c r="P46" i="15"/>
  <c r="P47" i="15"/>
  <c r="P48" i="15"/>
  <c r="P49" i="15"/>
  <c r="P50" i="15"/>
  <c r="P51" i="15"/>
  <c r="P52" i="15"/>
  <c r="P53" i="15"/>
  <c r="P54" i="15"/>
  <c r="P55" i="15"/>
  <c r="P56" i="15"/>
  <c r="P57" i="15"/>
  <c r="P58" i="15"/>
  <c r="P59" i="15"/>
  <c r="P60" i="15"/>
  <c r="P61" i="15"/>
  <c r="P62" i="15"/>
  <c r="P63" i="15"/>
  <c r="J3" i="15"/>
  <c r="J4" i="15"/>
  <c r="J5" i="15"/>
  <c r="J6" i="15"/>
  <c r="J7" i="15"/>
  <c r="J8" i="15"/>
  <c r="J9" i="15"/>
  <c r="J10" i="15"/>
  <c r="J11" i="15"/>
  <c r="J12" i="15"/>
  <c r="J13" i="15"/>
  <c r="J15" i="15"/>
  <c r="J16" i="15"/>
  <c r="J17" i="15"/>
  <c r="J18" i="15"/>
  <c r="J19" i="15"/>
  <c r="J20" i="15"/>
  <c r="J21" i="15"/>
  <c r="J22" i="15"/>
  <c r="J23" i="15"/>
  <c r="J24" i="15"/>
  <c r="J25" i="15"/>
  <c r="J26" i="15"/>
  <c r="J27" i="15"/>
  <c r="J28" i="15"/>
  <c r="J29" i="15"/>
  <c r="J30" i="15"/>
  <c r="J31" i="15"/>
  <c r="J32" i="15"/>
  <c r="J33" i="15"/>
  <c r="J34" i="15"/>
  <c r="J35" i="15"/>
  <c r="J36" i="15"/>
  <c r="J37" i="15"/>
  <c r="J38" i="15"/>
  <c r="J39" i="15"/>
  <c r="J40" i="15"/>
  <c r="J41" i="15"/>
  <c r="J42" i="15"/>
  <c r="J43" i="15"/>
  <c r="J44" i="15"/>
  <c r="J45" i="15"/>
  <c r="J46" i="15"/>
  <c r="J47" i="15"/>
  <c r="J48" i="15"/>
  <c r="J49" i="15"/>
  <c r="J50" i="15"/>
  <c r="J51" i="15"/>
  <c r="J52" i="15"/>
  <c r="J53" i="15"/>
  <c r="J54" i="15"/>
  <c r="J55" i="15"/>
  <c r="J56" i="15"/>
  <c r="J57" i="15"/>
  <c r="J58" i="15"/>
  <c r="J59" i="15"/>
  <c r="J60" i="15"/>
  <c r="J61" i="15"/>
  <c r="J62" i="15"/>
  <c r="J63" i="15"/>
  <c r="C48" i="16" l="1"/>
  <c r="C42" i="16" l="1"/>
  <c r="C36" i="16"/>
  <c r="C41" i="16"/>
  <c r="C35" i="16"/>
  <c r="C26" i="16"/>
  <c r="C30" i="16"/>
  <c r="O3" i="15" l="1"/>
  <c r="O4" i="15"/>
  <c r="O5" i="15"/>
  <c r="O6" i="15"/>
  <c r="O7" i="15"/>
  <c r="O8" i="15"/>
  <c r="O9" i="15"/>
  <c r="O10" i="15"/>
  <c r="O11" i="15"/>
  <c r="O12" i="15"/>
  <c r="O13" i="15"/>
  <c r="O15" i="15"/>
  <c r="O16" i="15"/>
  <c r="O17" i="15"/>
  <c r="O18" i="15"/>
  <c r="O19" i="15"/>
  <c r="O20" i="15"/>
  <c r="O21" i="15"/>
  <c r="O22" i="15"/>
  <c r="O23" i="15"/>
  <c r="O24" i="15"/>
  <c r="O25" i="15"/>
  <c r="O26" i="15"/>
  <c r="O27" i="15"/>
  <c r="O28" i="15"/>
  <c r="O29" i="15"/>
  <c r="O30" i="15"/>
  <c r="O31" i="15"/>
  <c r="O32" i="15"/>
  <c r="O33" i="15"/>
  <c r="O34" i="15"/>
  <c r="O35" i="15"/>
  <c r="O36" i="15"/>
  <c r="O37" i="15"/>
  <c r="O38" i="15"/>
  <c r="O39" i="15"/>
  <c r="O40" i="15"/>
  <c r="O41" i="15"/>
  <c r="O42" i="15"/>
  <c r="O43" i="15"/>
  <c r="O44" i="15"/>
  <c r="O45" i="15"/>
  <c r="O46" i="15"/>
  <c r="O47" i="15"/>
  <c r="O48" i="15"/>
  <c r="O49" i="15"/>
  <c r="O50" i="15"/>
  <c r="O51" i="15"/>
  <c r="O52" i="15"/>
  <c r="O53" i="15"/>
  <c r="O54" i="15"/>
  <c r="O55" i="15"/>
  <c r="O56" i="15"/>
  <c r="O57" i="15"/>
  <c r="O58" i="15"/>
  <c r="O59" i="15"/>
  <c r="O60" i="15"/>
  <c r="O61" i="15"/>
  <c r="O62" i="15"/>
  <c r="O63" i="15"/>
  <c r="N3" i="15"/>
  <c r="Q3" i="15" s="1"/>
  <c r="N4" i="15"/>
  <c r="N5" i="15"/>
  <c r="N6" i="15"/>
  <c r="N7" i="15"/>
  <c r="N8" i="15"/>
  <c r="N9" i="15"/>
  <c r="N10" i="15"/>
  <c r="Q10" i="15" s="1"/>
  <c r="N11" i="15"/>
  <c r="N12" i="15"/>
  <c r="N13" i="15"/>
  <c r="Q13" i="15" s="1"/>
  <c r="N15" i="15"/>
  <c r="Q15" i="15" s="1"/>
  <c r="N16" i="15"/>
  <c r="Q16" i="15" s="1"/>
  <c r="N17" i="15"/>
  <c r="N18" i="15"/>
  <c r="N19" i="15"/>
  <c r="N20" i="15"/>
  <c r="N21" i="15"/>
  <c r="N22" i="15"/>
  <c r="Q22" i="15" s="1"/>
  <c r="N23" i="15"/>
  <c r="N24" i="15"/>
  <c r="Q24" i="15" s="1"/>
  <c r="N25" i="15"/>
  <c r="Q25" i="15" s="1"/>
  <c r="N26" i="15"/>
  <c r="N27" i="15"/>
  <c r="N28" i="15"/>
  <c r="N29" i="15"/>
  <c r="N30" i="15"/>
  <c r="N31" i="15"/>
  <c r="Q31" i="15" s="1"/>
  <c r="N32" i="15"/>
  <c r="Q32" i="15" s="1"/>
  <c r="N33" i="15"/>
  <c r="N34" i="15"/>
  <c r="N35" i="15"/>
  <c r="Q35" i="15" s="1"/>
  <c r="N36" i="15"/>
  <c r="N37" i="15"/>
  <c r="N38" i="15"/>
  <c r="Q38" i="15" s="1"/>
  <c r="N39" i="15"/>
  <c r="N40" i="15"/>
  <c r="Q40" i="15" s="1"/>
  <c r="N41" i="15"/>
  <c r="Q41" i="15" s="1"/>
  <c r="N42" i="15"/>
  <c r="N43" i="15"/>
  <c r="Q43" i="15" s="1"/>
  <c r="N44" i="15"/>
  <c r="N45" i="15"/>
  <c r="Q45" i="15" s="1"/>
  <c r="N46" i="15"/>
  <c r="N47" i="15"/>
  <c r="N48" i="15"/>
  <c r="N49" i="15"/>
  <c r="Q49" i="15" s="1"/>
  <c r="N50" i="15"/>
  <c r="N51" i="15"/>
  <c r="N52" i="15"/>
  <c r="N53" i="15"/>
  <c r="N54" i="15"/>
  <c r="N55" i="15"/>
  <c r="N56" i="15"/>
  <c r="N57" i="15"/>
  <c r="N58" i="15"/>
  <c r="Q58" i="15" s="1"/>
  <c r="N59" i="15"/>
  <c r="N60" i="15"/>
  <c r="N61" i="15"/>
  <c r="N62" i="15"/>
  <c r="Q62" i="15" s="1"/>
  <c r="N63" i="15"/>
  <c r="E30" i="18"/>
  <c r="F30" i="18"/>
  <c r="E31" i="18"/>
  <c r="F31" i="18"/>
  <c r="E20" i="18"/>
  <c r="F20" i="18"/>
  <c r="E21" i="18"/>
  <c r="F21" i="18"/>
  <c r="E22" i="18"/>
  <c r="F22" i="18"/>
  <c r="E23" i="18"/>
  <c r="F23" i="18"/>
  <c r="E24" i="18"/>
  <c r="F24" i="18"/>
  <c r="E25" i="18"/>
  <c r="F25" i="18"/>
  <c r="E26" i="18"/>
  <c r="F26" i="18"/>
  <c r="E27" i="18"/>
  <c r="F27" i="18"/>
  <c r="F29" i="18"/>
  <c r="E29" i="18"/>
  <c r="D30" i="18"/>
  <c r="D31" i="18"/>
  <c r="D20" i="18"/>
  <c r="D21" i="18"/>
  <c r="D22" i="18"/>
  <c r="D23" i="18"/>
  <c r="D24" i="18"/>
  <c r="D25" i="18"/>
  <c r="D26" i="18"/>
  <c r="D27" i="18"/>
  <c r="D29" i="18"/>
  <c r="C20" i="16"/>
  <c r="C8" i="16"/>
  <c r="Q8" i="15" l="1"/>
  <c r="Q55" i="15"/>
  <c r="Q18" i="15"/>
  <c r="Q48" i="15"/>
  <c r="Q39" i="15"/>
  <c r="Q21" i="15"/>
  <c r="Q60" i="15"/>
  <c r="Q36" i="15"/>
  <c r="Q19" i="15"/>
  <c r="Q59" i="15"/>
  <c r="Q23" i="15"/>
  <c r="Q17" i="15"/>
  <c r="Q34" i="15"/>
  <c r="Q20" i="15"/>
  <c r="Q27" i="15"/>
  <c r="Q33" i="15"/>
  <c r="I24" i="18"/>
  <c r="J24" i="18" s="1"/>
  <c r="G20" i="18"/>
  <c r="H20" i="18" s="1"/>
  <c r="K23" i="18"/>
  <c r="L23" i="18" s="1"/>
  <c r="I20" i="18"/>
  <c r="J20" i="18" s="1"/>
  <c r="G26" i="18"/>
  <c r="H26" i="18" s="1"/>
  <c r="I23" i="18"/>
  <c r="J23" i="18" s="1"/>
  <c r="I26" i="18"/>
  <c r="J26" i="18" s="1"/>
  <c r="I31" i="18"/>
  <c r="J31" i="18" s="1"/>
  <c r="K26" i="18"/>
  <c r="L26" i="18" s="1"/>
  <c r="G31" i="18"/>
  <c r="H31" i="18" s="1"/>
  <c r="K20" i="18"/>
  <c r="L20" i="18" s="1"/>
  <c r="K31" i="18"/>
  <c r="L31" i="18" s="1"/>
  <c r="G30" i="18"/>
  <c r="I25" i="18"/>
  <c r="J25" i="18" s="1"/>
  <c r="I30" i="18"/>
  <c r="J30" i="18" s="1"/>
  <c r="G22" i="18"/>
  <c r="H22" i="18" s="1"/>
  <c r="K30" i="18"/>
  <c r="L30" i="18" s="1"/>
  <c r="I22" i="18"/>
  <c r="J22" i="18" s="1"/>
  <c r="G25" i="18"/>
  <c r="H25" i="18" s="1"/>
  <c r="G29" i="18"/>
  <c r="K22" i="18"/>
  <c r="L22" i="18" s="1"/>
  <c r="I21" i="18"/>
  <c r="J21" i="18" s="1"/>
  <c r="I29" i="18"/>
  <c r="J29" i="18" s="1"/>
  <c r="K25" i="18"/>
  <c r="L25" i="18" s="1"/>
  <c r="K29" i="18"/>
  <c r="G27" i="18"/>
  <c r="H27" i="18" s="1"/>
  <c r="G21" i="18"/>
  <c r="H21" i="18" s="1"/>
  <c r="G24" i="18"/>
  <c r="H24" i="18" s="1"/>
  <c r="K27" i="18"/>
  <c r="L27" i="18" s="1"/>
  <c r="K21" i="18"/>
  <c r="L21" i="18" s="1"/>
  <c r="I27" i="18"/>
  <c r="J27" i="18" s="1"/>
  <c r="G23" i="18"/>
  <c r="H23" i="18" s="1"/>
  <c r="K24" i="18"/>
  <c r="L24" i="18" s="1"/>
  <c r="D32" i="18"/>
  <c r="F32" i="18"/>
  <c r="E32" i="18"/>
  <c r="D28" i="18"/>
  <c r="F28" i="18"/>
  <c r="E28" i="18"/>
  <c r="C121" i="16"/>
  <c r="C120" i="16"/>
  <c r="F33" i="18" l="1"/>
  <c r="D33" i="18"/>
  <c r="E33" i="18"/>
  <c r="G32" i="18"/>
  <c r="H32" i="18" s="1"/>
  <c r="H29" i="18"/>
  <c r="K32" i="18"/>
  <c r="L32" i="18" s="1"/>
  <c r="I32" i="18"/>
  <c r="J32" i="18" s="1"/>
  <c r="I28" i="18"/>
  <c r="L29" i="18"/>
  <c r="K28" i="18"/>
  <c r="H30" i="18"/>
  <c r="G28" i="18"/>
  <c r="C117" i="16"/>
  <c r="C116" i="16"/>
  <c r="C115" i="16"/>
  <c r="C111" i="16"/>
  <c r="C110" i="16"/>
  <c r="C107" i="16"/>
  <c r="C106" i="16"/>
  <c r="C105" i="16"/>
  <c r="C103" i="16"/>
  <c r="C102" i="16"/>
  <c r="C101" i="16"/>
  <c r="C100" i="16"/>
  <c r="C98" i="16"/>
  <c r="C97" i="16"/>
  <c r="C96" i="16"/>
  <c r="C95" i="16"/>
  <c r="C93" i="16"/>
  <c r="C92" i="16"/>
  <c r="C91" i="16"/>
  <c r="C90" i="16"/>
  <c r="C88" i="16"/>
  <c r="C87" i="16"/>
  <c r="C86" i="16"/>
  <c r="C85" i="16"/>
  <c r="I33" i="18" l="1"/>
  <c r="J33" i="18" s="1"/>
  <c r="J28" i="18"/>
  <c r="H28" i="18"/>
  <c r="G33" i="18"/>
  <c r="H33" i="18" s="1"/>
  <c r="L28" i="18"/>
  <c r="K33" i="18"/>
  <c r="L33" i="18" s="1"/>
  <c r="C3" i="16"/>
  <c r="C4" i="16"/>
  <c r="C5" i="16"/>
  <c r="C6" i="16"/>
  <c r="C7" i="16"/>
  <c r="C12" i="16"/>
  <c r="C13" i="16"/>
  <c r="C14" i="16"/>
  <c r="C15" i="16"/>
  <c r="C16" i="16"/>
  <c r="C17" i="16"/>
  <c r="C18" i="16"/>
  <c r="C19" i="16"/>
  <c r="C21" i="16"/>
  <c r="C22" i="16"/>
  <c r="C23" i="16"/>
  <c r="C24" i="16"/>
  <c r="C25" i="16"/>
  <c r="C27" i="16"/>
  <c r="C28" i="16"/>
  <c r="C29" i="16"/>
  <c r="C31" i="16"/>
  <c r="C32" i="16"/>
  <c r="C33" i="16"/>
  <c r="C34" i="16"/>
  <c r="C37" i="16"/>
  <c r="C38" i="16"/>
  <c r="C39" i="16"/>
  <c r="C40" i="16"/>
  <c r="C43" i="16"/>
  <c r="C44" i="16"/>
  <c r="C45" i="16"/>
  <c r="C46" i="16"/>
  <c r="C47"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9" i="16"/>
  <c r="C94" i="16"/>
  <c r="C99" i="16"/>
  <c r="C104" i="16"/>
  <c r="C108" i="16"/>
  <c r="C109" i="16"/>
  <c r="C112" i="16"/>
  <c r="C113" i="16"/>
  <c r="C114" i="16"/>
  <c r="C118" i="16"/>
  <c r="C119" i="16"/>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DA3C805-3533-48F8-A09B-B58F09229A1F}"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0BB9F565-0884-4664-9D29-919C64D9CED8}" name="WorksheetConnection_DLC TRM Research 2023-12-31.xlsx!Control_Type_Ref" type="102" refreshedVersion="8" minRefreshableVersion="5">
    <extLst>
      <ext xmlns:x15="http://schemas.microsoft.com/office/spreadsheetml/2010/11/main" uri="{DE250136-89BD-433C-8126-D09CA5730AF9}">
        <x15:connection id="Control_Type_Ref">
          <x15:rangePr sourceName="_xlcn.WorksheetConnection_DLCTRMResearch20231231.xlsxControl_Type_Ref"/>
        </x15:connection>
      </ext>
    </extLst>
  </connection>
  <connection id="3" xr16:uid="{31324421-A008-4F7C-A711-4488DC76B7FF}" name="WorksheetConnection_DLC TRM Research 2023-12-31.xlsx!TRM_DB" type="102" refreshedVersion="8" minRefreshableVersion="5">
    <extLst>
      <ext xmlns:x15="http://schemas.microsoft.com/office/spreadsheetml/2010/11/main" uri="{DE250136-89BD-433C-8126-D09CA5730AF9}">
        <x15:connection id="TRM_DB" autoDelete="1">
          <x15:rangePr sourceName="_xlcn.WorksheetConnection_DLCTRMResearch20231231.xlsxTRM_DB"/>
        </x15:connection>
      </ext>
    </extLst>
  </connection>
  <connection id="4" xr16:uid="{641DD83A-439E-47E3-89D0-2543F904051F}" name="WorksheetConnection_DLC TRM Research 2023-12-31.xlsx!TRM_Sources" type="102" refreshedVersion="8" minRefreshableVersion="5">
    <extLst>
      <ext xmlns:x15="http://schemas.microsoft.com/office/spreadsheetml/2010/11/main" uri="{DE250136-89BD-433C-8126-D09CA5730AF9}">
        <x15:connection id="TRM_Sources">
          <x15:rangePr sourceName="_xlcn.WorksheetConnection_DLCTRMResearch20231231.xlsxTRM_Sources"/>
        </x15:connection>
      </ext>
    </extLst>
  </connection>
</connections>
</file>

<file path=xl/sharedStrings.xml><?xml version="1.0" encoding="utf-8"?>
<sst xmlns="http://schemas.openxmlformats.org/spreadsheetml/2006/main" count="2488" uniqueCount="428">
  <si>
    <t>Occupancy Sensor</t>
  </si>
  <si>
    <t>Illinois</t>
  </si>
  <si>
    <t>Effective Date</t>
  </si>
  <si>
    <t>Michigan</t>
  </si>
  <si>
    <t>4.5.10</t>
  </si>
  <si>
    <t>Wisconsin</t>
  </si>
  <si>
    <t>Notes</t>
  </si>
  <si>
    <t>Arkansas</t>
  </si>
  <si>
    <t>Massachusetts</t>
  </si>
  <si>
    <t>Occupancy Sensor – Wall-, Fixture-, or Remote-Mounted</t>
  </si>
  <si>
    <t>Daylight Dimming Control</t>
  </si>
  <si>
    <t>Minnesota</t>
  </si>
  <si>
    <t>Daylighting</t>
  </si>
  <si>
    <t>Tennessee</t>
  </si>
  <si>
    <t>Texas</t>
  </si>
  <si>
    <t>Daylighting Control</t>
  </si>
  <si>
    <t>Vermont</t>
  </si>
  <si>
    <t>External Link</t>
  </si>
  <si>
    <t>https://www.focusonenergy.com/evaluation-reports</t>
  </si>
  <si>
    <t>Daylight Sensor</t>
  </si>
  <si>
    <t>Grand Total</t>
  </si>
  <si>
    <t>California</t>
  </si>
  <si>
    <t>New Mexico</t>
  </si>
  <si>
    <t>No</t>
  </si>
  <si>
    <t>Yes</t>
  </si>
  <si>
    <t>Region</t>
  </si>
  <si>
    <t>South</t>
  </si>
  <si>
    <t>West</t>
  </si>
  <si>
    <t>Mid-Atlantic</t>
  </si>
  <si>
    <t>Networked Lighting Control</t>
  </si>
  <si>
    <t>Networked Lighting Controls</t>
  </si>
  <si>
    <t>Daylighting Dimming</t>
  </si>
  <si>
    <t>Occupancy Sensors</t>
  </si>
  <si>
    <t>Non-Res. NWS – Occupancy Sensors</t>
  </si>
  <si>
    <t>Occupancy</t>
  </si>
  <si>
    <t>Efficiency Vermont TRM</t>
  </si>
  <si>
    <t>Lighting Controls</t>
  </si>
  <si>
    <t>Deemed</t>
  </si>
  <si>
    <t>Networked Lighting Controls (NLC)</t>
  </si>
  <si>
    <t>Luminaire Level Lighting Control</t>
  </si>
  <si>
    <t>Unknown</t>
  </si>
  <si>
    <t>Version</t>
  </si>
  <si>
    <t>Connecticut</t>
  </si>
  <si>
    <t>Indiana</t>
  </si>
  <si>
    <t>Iowa</t>
  </si>
  <si>
    <t>New Jersey</t>
  </si>
  <si>
    <t>New York</t>
  </si>
  <si>
    <t>Northwest</t>
  </si>
  <si>
    <t>Pennsylvania</t>
  </si>
  <si>
    <t>Ontario</t>
  </si>
  <si>
    <t>Canada</t>
  </si>
  <si>
    <t>Public</t>
  </si>
  <si>
    <t>N/A</t>
  </si>
  <si>
    <t>IESO Technical Reference Manual</t>
  </si>
  <si>
    <t>https://apsc.arkansas.gov/wp-content/uploads/AR_TRM_V9.1_Volume_1_2_and_3_on_8-31-22.pdf</t>
  </si>
  <si>
    <t xml:space="preserve">Connecticut’s 2024 Program Savings Document </t>
  </si>
  <si>
    <t>Illinois Statewide Technical Reference Manual</t>
  </si>
  <si>
    <t>https://www.ilsag.info/illinois-statewide-technical-reference-manual-version-12-0/</t>
  </si>
  <si>
    <t>https://iub.iowa.gov/regulated-industries/energy-efficiency-programs</t>
  </si>
  <si>
    <t>v9.1</t>
  </si>
  <si>
    <t>Arkansas TRM</t>
  </si>
  <si>
    <t>v12.0</t>
  </si>
  <si>
    <t>v1.0</t>
  </si>
  <si>
    <t>Indiana Technical Reference Manual Workbook</t>
  </si>
  <si>
    <t>Iowa Energy Efficiency Statewide Technical Reference Manual</t>
  </si>
  <si>
    <t>v8.0</t>
  </si>
  <si>
    <t>https://www.masssavedata.com/Public/TechnicalReferenceLibrary</t>
  </si>
  <si>
    <t>Massachusetts Technical Reference Manual</t>
  </si>
  <si>
    <t>Michigan Energy Measures Database (MEMD)</t>
  </si>
  <si>
    <t>https://www.michigan.gov/mpsc/regulatory/ewr/michigan-energy-measures-database</t>
  </si>
  <si>
    <t>https://neep.org/mid-atlantic-technical-reference-manual-trm-v10</t>
  </si>
  <si>
    <t>Mid-Atlantic Technical Reference Manual</t>
  </si>
  <si>
    <t>v10</t>
  </si>
  <si>
    <t xml:space="preserve">Wisconsin Focus on Energy Technical Reference Manual </t>
  </si>
  <si>
    <t>https://mn.gov/commerce/energy/industry-government/cip/technical-reference-manual/</t>
  </si>
  <si>
    <t xml:space="preserve">State of Minnesota Technical Reference Manual </t>
  </si>
  <si>
    <t>New Mexico Technical Resource Manual</t>
  </si>
  <si>
    <t>https://www.prc.nm.gov/utilities/energy-efficiency/</t>
  </si>
  <si>
    <t xml:space="preserve">Texas Technical Reference Manual </t>
  </si>
  <si>
    <t>v11.0</t>
  </si>
  <si>
    <t>https://dps.ny.gov/technical-resource-manual-trm</t>
  </si>
  <si>
    <t>New York Standard Approach for Estimating Energy Savings from Energy Efficiency Programs</t>
  </si>
  <si>
    <t>https://njcepfiles.s3.amazonaws.com/QO23030150-+Tri2+EE1+%2B+EE2-+Order+Attch+C-+TRM.pdf</t>
  </si>
  <si>
    <t xml:space="preserve">New Jersey 2023 Triennial Technical Reference Manual </t>
  </si>
  <si>
    <t>https://www.puc.pa.gov/filing-resources/issues-laws-regulations/act-129/technical-reference-manual/</t>
  </si>
  <si>
    <t>Pennsylvania Technical Reference Manual</t>
  </si>
  <si>
    <t>Tennessee Valley Authority TRM</t>
  </si>
  <si>
    <t>v6</t>
  </si>
  <si>
    <t>Regional Technical Forum</t>
  </si>
  <si>
    <t>Southeast</t>
  </si>
  <si>
    <t>Nevada</t>
  </si>
  <si>
    <t>Arizona</t>
  </si>
  <si>
    <t>Colorado</t>
  </si>
  <si>
    <t>California Electronic Technical Reference Manual</t>
  </si>
  <si>
    <t>https://www.caetrm.com/dashboard/</t>
  </si>
  <si>
    <t>Maryland</t>
  </si>
  <si>
    <t>British Columbia</t>
  </si>
  <si>
    <t>Nova Scotia</t>
  </si>
  <si>
    <t>Quebec</t>
  </si>
  <si>
    <t>Georgia</t>
  </si>
  <si>
    <t>North Carolina</t>
  </si>
  <si>
    <t>South Carolina</t>
  </si>
  <si>
    <t>Mississippi</t>
  </si>
  <si>
    <t>Status</t>
  </si>
  <si>
    <t>Confirmed</t>
  </si>
  <si>
    <t>Delaware</t>
  </si>
  <si>
    <t>State/Province</t>
  </si>
  <si>
    <t>Idaho</t>
  </si>
  <si>
    <t>Montana</t>
  </si>
  <si>
    <t>Oregon</t>
  </si>
  <si>
    <t>Washington</t>
  </si>
  <si>
    <t>Row Labels</t>
  </si>
  <si>
    <t>Column Labels</t>
  </si>
  <si>
    <t>TRM Summary</t>
  </si>
  <si>
    <t>Missouri</t>
  </si>
  <si>
    <t>Virginia</t>
  </si>
  <si>
    <t>Maine</t>
  </si>
  <si>
    <t>Efficiency Maine Technical Reference Manual</t>
  </si>
  <si>
    <t>https://www.efficiencymaine.com/about/library/policies/</t>
  </si>
  <si>
    <t>Missouri Technical Reference Manual</t>
  </si>
  <si>
    <t>https://dnr.mo.gov/print/document-search/pub2839</t>
  </si>
  <si>
    <t>v4</t>
  </si>
  <si>
    <t>https://publicservice.vermont.gov/sites/dps/files/documents/Efficiency%20Vermont%202022%20Savings%20Verification%20TRM.pdf</t>
  </si>
  <si>
    <t>Alberta</t>
  </si>
  <si>
    <t>https://www.aeea.ca/technical-reference-manual/energy-efficiency-alberta-technical-reference-manual</t>
  </si>
  <si>
    <t>Downloaded?</t>
  </si>
  <si>
    <t>Energy Efficiency Alberta TRM</t>
  </si>
  <si>
    <t>v1</t>
  </si>
  <si>
    <t>New Brunswick</t>
  </si>
  <si>
    <t>https://www.saveenergynb.ca/en/for-business/commercial-buildings-retrofit-program/guidelines/</t>
  </si>
  <si>
    <t>eTRM</t>
  </si>
  <si>
    <t>v1.77.3</t>
  </si>
  <si>
    <t>NB Power Technical Reference Manual</t>
  </si>
  <si>
    <t>New Hampshire</t>
  </si>
  <si>
    <t>New Hampshire Technical Reference Manual</t>
  </si>
  <si>
    <t>https://www.puc.nh.gov/regulatory/Docketbk/2020/20-092/LETTERS-MEMOS-TARIFFS/20-092_2022-03-01_NH_UTILITIES_ATT-NHSAVES-PLAN.PDF</t>
  </si>
  <si>
    <t>https://www.xcelenergy.com/company/rates_and_regulations/filings/colorado_demand-side_management</t>
  </si>
  <si>
    <t>2024-2026</t>
  </si>
  <si>
    <t>State Code</t>
  </si>
  <si>
    <t>Regional</t>
  </si>
  <si>
    <t>Statewide</t>
  </si>
  <si>
    <t>Utility Specific</t>
  </si>
  <si>
    <t>AB</t>
  </si>
  <si>
    <t>DL</t>
  </si>
  <si>
    <t>IL</t>
  </si>
  <si>
    <t>ID</t>
  </si>
  <si>
    <t>MN</t>
  </si>
  <si>
    <t>MS</t>
  </si>
  <si>
    <t>MI</t>
  </si>
  <si>
    <t>IA</t>
  </si>
  <si>
    <t>AK</t>
  </si>
  <si>
    <t>TN</t>
  </si>
  <si>
    <t>TX</t>
  </si>
  <si>
    <t>BC</t>
  </si>
  <si>
    <t>NB</t>
  </si>
  <si>
    <t>NS</t>
  </si>
  <si>
    <t>NJ</t>
  </si>
  <si>
    <t>NY</t>
  </si>
  <si>
    <t>NC</t>
  </si>
  <si>
    <t>SC</t>
  </si>
  <si>
    <t>ON</t>
  </si>
  <si>
    <t>QC</t>
  </si>
  <si>
    <t>DE</t>
  </si>
  <si>
    <t>MB</t>
  </si>
  <si>
    <t>PEI</t>
  </si>
  <si>
    <t>Country</t>
  </si>
  <si>
    <t>U.S.</t>
  </si>
  <si>
    <t>AL</t>
  </si>
  <si>
    <t>AR</t>
  </si>
  <si>
    <t>AZ</t>
  </si>
  <si>
    <t>CA</t>
  </si>
  <si>
    <t>CO</t>
  </si>
  <si>
    <t>CT</t>
  </si>
  <si>
    <t>DC</t>
  </si>
  <si>
    <t>FL</t>
  </si>
  <si>
    <t>GA</t>
  </si>
  <si>
    <t>HI</t>
  </si>
  <si>
    <t>IN</t>
  </si>
  <si>
    <t>KS</t>
  </si>
  <si>
    <t>KY</t>
  </si>
  <si>
    <t>LA</t>
  </si>
  <si>
    <t>MA</t>
  </si>
  <si>
    <t>MD</t>
  </si>
  <si>
    <t>ME</t>
  </si>
  <si>
    <t>MO</t>
  </si>
  <si>
    <t>MT</t>
  </si>
  <si>
    <t>ND</t>
  </si>
  <si>
    <t>NE</t>
  </si>
  <si>
    <t>NH</t>
  </si>
  <si>
    <t>NM</t>
  </si>
  <si>
    <t>NV</t>
  </si>
  <si>
    <t>OH</t>
  </si>
  <si>
    <t>OK</t>
  </si>
  <si>
    <t>OR</t>
  </si>
  <si>
    <t>PA</t>
  </si>
  <si>
    <t>RI</t>
  </si>
  <si>
    <t>SD</t>
  </si>
  <si>
    <t>UT</t>
  </si>
  <si>
    <t>VA</t>
  </si>
  <si>
    <t>VT</t>
  </si>
  <si>
    <t>WA</t>
  </si>
  <si>
    <t>WI</t>
  </si>
  <si>
    <t>WV</t>
  </si>
  <si>
    <t>WY</t>
  </si>
  <si>
    <t>Alaska</t>
  </si>
  <si>
    <t>Alabama</t>
  </si>
  <si>
    <t>Florida</t>
  </si>
  <si>
    <t>Hawaii</t>
  </si>
  <si>
    <t>Kansas</t>
  </si>
  <si>
    <t>Kentucky</t>
  </si>
  <si>
    <t>Louisiana</t>
  </si>
  <si>
    <t>North Dakota</t>
  </si>
  <si>
    <t>Nebraska</t>
  </si>
  <si>
    <t>Ohio</t>
  </si>
  <si>
    <t>Oklahoma</t>
  </si>
  <si>
    <t>South Dakota</t>
  </si>
  <si>
    <t>Utah</t>
  </si>
  <si>
    <t>West Virginia</t>
  </si>
  <si>
    <t>Wyoming</t>
  </si>
  <si>
    <t>District of Columbia</t>
  </si>
  <si>
    <t>Rhode Island</t>
  </si>
  <si>
    <t>Rhode Island Technical Reference Manual</t>
  </si>
  <si>
    <t>https://ripuc.ri.gov/sites/g/files/xkgbur841/files/eventsactions/docket/1-PY2022-RI-TRM.pdf</t>
  </si>
  <si>
    <t>New England</t>
  </si>
  <si>
    <t>Manitoba</t>
  </si>
  <si>
    <t>Prince Edward Island</t>
  </si>
  <si>
    <t>Not Found</t>
  </si>
  <si>
    <t>Atlantic</t>
  </si>
  <si>
    <t>Newfoundland</t>
  </si>
  <si>
    <t>Saskatchewan</t>
  </si>
  <si>
    <t>SK</t>
  </si>
  <si>
    <t>NL</t>
  </si>
  <si>
    <t>Central</t>
  </si>
  <si>
    <t>Midwest (Plains)</t>
  </si>
  <si>
    <t>Midwest (Lakes)</t>
  </si>
  <si>
    <t>New Orleans Technical Reference Manual</t>
  </si>
  <si>
    <t>v6.0</t>
  </si>
  <si>
    <t>https://cityofno.granicus.com/MetaViewer.php?view_id=&amp;clip_id=4329&amp;meta_id=610532</t>
  </si>
  <si>
    <t>https://dis.puc.state.oh.us/ViewImage.aspx?CMID=A1001001A19K29B53656G04635</t>
  </si>
  <si>
    <t xml:space="preserve">State of Ohio Energy Efficiency  Technical Reference Manual </t>
  </si>
  <si>
    <t>Hawai‘i Energy Efficiency Program Technical Reference Manual</t>
  </si>
  <si>
    <t>PY 2023</t>
  </si>
  <si>
    <t>https://dev.hawaiienergy.com/about/information-reports</t>
  </si>
  <si>
    <t>Delaware Technical Reference Manual</t>
  </si>
  <si>
    <t>v2.0</t>
  </si>
  <si>
    <t>Standard Tracking and Engineering Protocols Manual</t>
  </si>
  <si>
    <t>v10.0</t>
  </si>
  <si>
    <t>2024 version not yet published</t>
  </si>
  <si>
    <t>https://texasefficiency.com/trm-docs/</t>
  </si>
  <si>
    <t>Cost</t>
  </si>
  <si>
    <t>Control Savings Factor</t>
  </si>
  <si>
    <t>Measure Life</t>
  </si>
  <si>
    <t>Peak Coincidence Factor</t>
  </si>
  <si>
    <t>Cx Required</t>
  </si>
  <si>
    <t>Measure ID</t>
  </si>
  <si>
    <t>Page Number</t>
  </si>
  <si>
    <t>NLC Prevalence</t>
  </si>
  <si>
    <t>None</t>
  </si>
  <si>
    <t>NLC</t>
  </si>
  <si>
    <t>LLLC</t>
  </si>
  <si>
    <t>per ft2</t>
  </si>
  <si>
    <t>Controlled Watts</t>
  </si>
  <si>
    <t>Controlled Watts Units</t>
  </si>
  <si>
    <t>Operating Hours (Office)</t>
  </si>
  <si>
    <t>Operating Hours (Misc)</t>
  </si>
  <si>
    <t>Peak Season</t>
  </si>
  <si>
    <t>Summer</t>
  </si>
  <si>
    <t>Public Service Company of Colorado Technical Reference Manual</t>
  </si>
  <si>
    <t>Cost Units</t>
  </si>
  <si>
    <t>OS</t>
  </si>
  <si>
    <t>COM-LC-OSI</t>
  </si>
  <si>
    <t>COM-LC-DC</t>
  </si>
  <si>
    <t>Currency</t>
  </si>
  <si>
    <t>CAD</t>
  </si>
  <si>
    <t>USD</t>
  </si>
  <si>
    <t>Expiration Date</t>
  </si>
  <si>
    <t>C-L-001</t>
  </si>
  <si>
    <t>CI_LT_RF_NLC_0619, CI_LT_NC_NLC_0619</t>
  </si>
  <si>
    <t>CF is for office building type</t>
  </si>
  <si>
    <t>CI_LT_RF_OSWALL_0518, CI_LT_RF_OSFIX/REM_0518</t>
  </si>
  <si>
    <t>CI_LT_TOS_DDIM_0518, CI_LT_RF_DDIM_0518</t>
  </si>
  <si>
    <t>NLC-Local</t>
  </si>
  <si>
    <t>3.7.2</t>
  </si>
  <si>
    <t>Controlled Watts Input</t>
  </si>
  <si>
    <t>Reported</t>
  </si>
  <si>
    <t>Cost Input</t>
  </si>
  <si>
    <t>Measure Name</t>
  </si>
  <si>
    <t>Control Type</t>
  </si>
  <si>
    <t>Interior Lighting Control</t>
  </si>
  <si>
    <t>Occupancy Sensors – Interior</t>
  </si>
  <si>
    <t>Daylight Controls</t>
  </si>
  <si>
    <t>Indoor lighting control, Sensor</t>
  </si>
  <si>
    <t>3.1.3</t>
  </si>
  <si>
    <t>Occupancy Sensors between 150 and 500 sq ft</t>
  </si>
  <si>
    <t>N-CO-LI-000075-E-XX-XX-XX-XX-04</t>
  </si>
  <si>
    <t>CSF backcalculated from deemed kWh</t>
  </si>
  <si>
    <t>Daylight Sensor controls</t>
  </si>
  <si>
    <t>N-CO-LI-000081-E-XX-XX-XX-XX-03</t>
  </si>
  <si>
    <t>N-CO-LI-000782-E-XX-XX-XX-XX-01</t>
  </si>
  <si>
    <t>C/I Lighting - Controls</t>
  </si>
  <si>
    <t>CSF is for office building type</t>
  </si>
  <si>
    <t>C&amp;I Lighting Controls</t>
  </si>
  <si>
    <t>per Watt</t>
  </si>
  <si>
    <t>Non-High Bay Occupancy/Vacancy Sensor</t>
  </si>
  <si>
    <t>CSF and CF are for commercial buildings</t>
  </si>
  <si>
    <t>Networked Lighting Controls for New Construction</t>
  </si>
  <si>
    <t>W0288</t>
  </si>
  <si>
    <t>3.4.12</t>
  </si>
  <si>
    <t>2.8.11</t>
  </si>
  <si>
    <t>Occupancy Lighting Sensor Controls</t>
  </si>
  <si>
    <t>Interior Lighting Controls</t>
  </si>
  <si>
    <t>2.1.3</t>
  </si>
  <si>
    <t>Both</t>
  </si>
  <si>
    <t>Dual</t>
  </si>
  <si>
    <t>CF is for office building type; total cost is $100 per fixture plus $0.06 per ft2 for high end trim.</t>
  </si>
  <si>
    <t>Remote or Fixture Mounted</t>
  </si>
  <si>
    <t>Remote</t>
  </si>
  <si>
    <t>Fixture</t>
  </si>
  <si>
    <t>Control Name in TRM</t>
  </si>
  <si>
    <t>Occupancy sensors</t>
  </si>
  <si>
    <t>Networked lighting controls (NLC)</t>
  </si>
  <si>
    <t>Luminaire-level lighting controls (LLLC) – Networked &amp; Cx</t>
  </si>
  <si>
    <t>Integrated fixture with room-based controls</t>
  </si>
  <si>
    <t>Dual occupancy and daylight sensors</t>
  </si>
  <si>
    <t>Daylight dimming</t>
  </si>
  <si>
    <t>Remote (Ceiling) Mounted Occupancy Sensor</t>
  </si>
  <si>
    <t>Remote-Mounted Daylight Sensor</t>
  </si>
  <si>
    <t>Integrated Dual Occupancy &amp; Daylight Sensor for LED Interior Fixtures &lt; 10,000 Lumens</t>
  </si>
  <si>
    <t>Integrated Dual Occupancy &amp; Daylight Sensor for LED Interior Fixtures &lt; 10,000 Lumens with High End Trim</t>
  </si>
  <si>
    <t>Interior Networked Lighting Controls 10,000-100,000 sqft building</t>
  </si>
  <si>
    <t>Luminaire-Level Lighting Controls &lt; 10,000 Lumens</t>
  </si>
  <si>
    <t>Remote (ceiling) mounted occupancy sensor</t>
  </si>
  <si>
    <t>Prescriptive Lighting: Lighting Controls – Interior Spaces</t>
  </si>
  <si>
    <t>Lighting Controls - Interior Spaces</t>
  </si>
  <si>
    <t>https://rtf.nwcouncil.org/standard-protocol/non-residential-lighting-retrofits/</t>
  </si>
  <si>
    <t>Lighting - Controls</t>
  </si>
  <si>
    <t>Daylight Dimming</t>
  </si>
  <si>
    <t>Dual Sensor/Other</t>
  </si>
  <si>
    <t>Lighting - System</t>
  </si>
  <si>
    <t>Luminaire-Level Lighting Controls (LLLC)</t>
  </si>
  <si>
    <t>NLC Flag</t>
  </si>
  <si>
    <t>LLLC Flag</t>
  </si>
  <si>
    <t>Integral Dual Sensor</t>
  </si>
  <si>
    <t>Integral Dual Sensors with Adaptive, Network-Capable Controls</t>
  </si>
  <si>
    <t>CF is for large buildings</t>
  </si>
  <si>
    <t>CII--LLTTG--CCONTT bb</t>
  </si>
  <si>
    <t>Remote-Mounted Occupancy Sensor</t>
  </si>
  <si>
    <t>per Fixture</t>
  </si>
  <si>
    <t>per Sensor</t>
  </si>
  <si>
    <t>Max Control Savings</t>
  </si>
  <si>
    <t>Avg Control Savings</t>
  </si>
  <si>
    <t>Min Control Savings</t>
  </si>
  <si>
    <t>TRM Measure Count</t>
  </si>
  <si>
    <t>Control Savings Range</t>
  </si>
  <si>
    <t>State/Provice</t>
  </si>
  <si>
    <t>Control Description</t>
  </si>
  <si>
    <t>Sort Order</t>
  </si>
  <si>
    <t>Dual Occupancy + Daylight Sensor</t>
  </si>
  <si>
    <t>Local/Room-based NLC</t>
  </si>
  <si>
    <t>Non-Residential Lighting Retrofits</t>
  </si>
  <si>
    <t>Occupancy sensor</t>
  </si>
  <si>
    <t>Daylight control - Multi-step and Continuous</t>
  </si>
  <si>
    <t>Occupancy sensor with daylighting control</t>
  </si>
  <si>
    <t>CSF reflects the the most common value across space types</t>
  </si>
  <si>
    <t>3.6.2</t>
  </si>
  <si>
    <t>Daylighting Control - Continuous Dimming</t>
  </si>
  <si>
    <t>Occupancy Sensor w/ Daylighting Control - Continuous Dimming</t>
  </si>
  <si>
    <t>5.2.1.19</t>
  </si>
  <si>
    <t>CF is for "Professional Services" industry sector</t>
  </si>
  <si>
    <t>2.1.2</t>
  </si>
  <si>
    <t>Networked lighting control</t>
  </si>
  <si>
    <t>Occupancy Sensors and Controls</t>
  </si>
  <si>
    <t>CF is for office (general) building type</t>
  </si>
  <si>
    <t>Daylighting (Photocell) Sensor</t>
  </si>
  <si>
    <t>Occupancy and Daylighting</t>
  </si>
  <si>
    <t>Networked Lighting Controls (w &amp; w/o LLLC)</t>
  </si>
  <si>
    <t>CF is for office - mid rise building type</t>
  </si>
  <si>
    <t>Light Occoupancy Sensor</t>
  </si>
  <si>
    <t>Multiple Approaches</t>
  </si>
  <si>
    <t>Daylight Controls, Fixture Mounted</t>
  </si>
  <si>
    <t>Occupancy Sensors – Interior, Wall or Ceiling Mounted</t>
  </si>
  <si>
    <t>Fixture, Occupancy Sensor</t>
  </si>
  <si>
    <t>Fixture, Daylight Sensor</t>
  </si>
  <si>
    <t>Integrated Dual Occupancy &amp; Daylight Sensor (Fixtures &lt; 10,000 Lumens)</t>
  </si>
  <si>
    <t>NC Eligible</t>
  </si>
  <si>
    <t>Retrofit Eligible</t>
  </si>
  <si>
    <t>Luminaire-level lighting controls (LLLC) – Networked &amp; Commissioned</t>
  </si>
  <si>
    <t>TRMs Found</t>
  </si>
  <si>
    <t>NLC Measures</t>
  </si>
  <si>
    <t>% with NLC</t>
  </si>
  <si>
    <t>LLLC Measures</t>
  </si>
  <si>
    <t>% with LLLC</t>
  </si>
  <si>
    <t>TRMs Not Found</t>
  </si>
  <si>
    <t>Count of Status</t>
  </si>
  <si>
    <t>Avg Measure Life</t>
  </si>
  <si>
    <t>States/
Provinces</t>
  </si>
  <si>
    <t>Subtotal</t>
  </si>
  <si>
    <t>Min Measure Life</t>
  </si>
  <si>
    <t>Measure Life Range</t>
  </si>
  <si>
    <t>Max Measure Life</t>
  </si>
  <si>
    <t>Occupant Sensing Controls: applicable to all space types other than large open plan offices with one sensor controlling an area less than 500 square feet</t>
  </si>
  <si>
    <t>Occupant Sensing with Daylight Dimming Controls – multiple step dimming</t>
  </si>
  <si>
    <t>Daylight Dimming Control – continuous dimming</t>
  </si>
  <si>
    <t>Multiple Types</t>
  </si>
  <si>
    <t>Interior Remote or Wall-Mounted Occupancy Sensor</t>
  </si>
  <si>
    <t>Interior Remote or Wall-Mounted Daylight Sensor</t>
  </si>
  <si>
    <t>Interior Integrated Dual Occupancy &amp; Daylight Sensor for LED Interior Fixtures &lt; 10,000 Lumens</t>
  </si>
  <si>
    <t>Interior Luminaire-Level Lighting Controls &lt; 10,000 Lumens</t>
  </si>
  <si>
    <t>Interior Integrated Dual Occupancy &amp; Daylight Sensor for LED Interior Fixtures &lt; 10,000 Lumens with High End Trim</t>
  </si>
  <si>
    <t>Daylight sensors</t>
  </si>
  <si>
    <t>Multiple types</t>
  </si>
  <si>
    <t>Luminaire Level Lighting Control (LLLC)</t>
  </si>
  <si>
    <t>Remote or Wall-Mounted Occupancy Sensor</t>
  </si>
  <si>
    <t>Remote or Wall-Mounted Daylight Sensor</t>
  </si>
  <si>
    <t>Avg Operating Hours</t>
  </si>
  <si>
    <t>Min Operating Hours</t>
  </si>
  <si>
    <t>Operating Hours Range</t>
  </si>
  <si>
    <t>Max Operating Hours</t>
  </si>
  <si>
    <t>No CSF defined in TRM</t>
  </si>
  <si>
    <t>https://www.in.gov/iurc/research-policy-and-planning-division/</t>
  </si>
  <si>
    <t>Age</t>
  </si>
  <si>
    <t>Applicability</t>
  </si>
  <si>
    <t>Room-based</t>
  </si>
  <si>
    <t>Room-based Flag</t>
  </si>
  <si>
    <t>Room-based Measures</t>
  </si>
  <si>
    <t>Unknown/Not Found</t>
  </si>
  <si>
    <t>% with Room-based</t>
  </si>
  <si>
    <t>Resource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</si>
</sst>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quot;#,##0.00"/>
  </numFmts>
  <fonts count="6" x14ac:knownFonts="1">
    <font>
      <sz val="11"/>
      <color theme="1"/>
      <name val="Calibri"/>
      <family val="2"/>
      <scheme val="minor"/>
    </font>
    <font>
      <u/>
      <sz val="11"/>
      <color theme="10"/>
      <name val="Calibri"/>
      <family val="2"/>
      <scheme val="minor"/>
    </font>
    <font>
      <sz val="11"/>
      <name val="Calibri"/>
      <family val="2"/>
      <scheme val="minor"/>
    </font>
    <font>
      <sz val="11"/>
      <color theme="1"/>
      <name val="Calibri"/>
      <family val="2"/>
      <scheme val="minor"/>
    </font>
    <font>
      <b/>
      <sz val="11"/>
      <color theme="1"/>
      <name val="Calibri"/>
      <family val="2"/>
      <scheme val="minor"/>
    </font>
    <font>
      <sz val="8"/>
      <name val="Calibri"/>
      <family val="2"/>
      <scheme val="minor"/>
    </font>
  </fonts>
  <fills count="5">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4" tint="0.79998168889431442"/>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xf numFmtId="0" fontId="1" fillId="0" borderId="0" applyNumberFormat="0" applyFill="0" applyBorder="0" applyAlignment="0" applyProtection="0"/>
    <xf numFmtId="9" fontId="3" fillId="0" borderId="0" applyFont="0" applyFill="0" applyBorder="0" applyAlignment="0" applyProtection="0"/>
  </cellStyleXfs>
  <cellXfs count="65">
    <xf numFmtId="0" fontId="0" fillId="0" borderId="0" xfId="0"/>
    <xf numFmtId="0" fontId="0" fillId="0" borderId="0" xfId="0" applyAlignment="1">
      <alignment horizontal="left"/>
    </xf>
    <xf numFmtId="0" fontId="0" fillId="0" borderId="0" xfId="0" applyAlignment="1">
      <alignment horizontal="left" indent="1"/>
    </xf>
    <xf numFmtId="0" fontId="0" fillId="0" borderId="0" xfId="0" applyAlignment="1">
      <alignment horizont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0" fillId="0" borderId="0" xfId="0" pivotButton="1"/>
    <xf numFmtId="14" fontId="0" fillId="0" borderId="0" xfId="0" applyNumberFormat="1" applyAlignment="1">
      <alignment vertical="center"/>
    </xf>
    <xf numFmtId="0" fontId="1" fillId="0" borderId="0" xfId="1" applyAlignment="1">
      <alignment vertical="center"/>
    </xf>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horizontal="center" vertical="center"/>
    </xf>
    <xf numFmtId="14" fontId="2" fillId="0" borderId="0" xfId="0" applyNumberFormat="1" applyFont="1" applyAlignment="1">
      <alignment vertical="center"/>
    </xf>
    <xf numFmtId="0" fontId="1" fillId="0" borderId="0" xfId="1"/>
    <xf numFmtId="0" fontId="1" fillId="0" borderId="0" xfId="1" applyAlignment="1">
      <alignment vertical="center" wrapText="1"/>
    </xf>
    <xf numFmtId="0" fontId="2" fillId="0" borderId="0" xfId="0" applyFont="1"/>
    <xf numFmtId="2" fontId="0" fillId="0" borderId="0" xfId="0" applyNumberFormat="1" applyAlignment="1">
      <alignment vertical="center" wrapText="1"/>
    </xf>
    <xf numFmtId="2" fontId="0" fillId="0" borderId="0" xfId="0" applyNumberFormat="1" applyAlignment="1">
      <alignment vertical="center"/>
    </xf>
    <xf numFmtId="165" fontId="0" fillId="0" borderId="0" xfId="0" applyNumberFormat="1" applyAlignment="1">
      <alignment vertical="center"/>
    </xf>
    <xf numFmtId="0" fontId="0" fillId="2" borderId="0" xfId="0" applyFill="1"/>
    <xf numFmtId="0" fontId="0" fillId="3" borderId="0" xfId="0" applyFill="1" applyAlignment="1">
      <alignment vertical="center"/>
    </xf>
    <xf numFmtId="0" fontId="0" fillId="3" borderId="0" xfId="0" applyFill="1" applyAlignment="1">
      <alignment horizontal="center" vertical="center" wrapText="1"/>
    </xf>
    <xf numFmtId="0" fontId="0" fillId="3" borderId="0" xfId="0" applyFill="1" applyAlignment="1">
      <alignment horizontal="left"/>
    </xf>
    <xf numFmtId="0" fontId="0" fillId="3" borderId="0" xfId="0" applyFill="1" applyAlignment="1">
      <alignment horizontal="center"/>
    </xf>
    <xf numFmtId="9" fontId="0" fillId="3" borderId="0" xfId="0" applyNumberFormat="1" applyFill="1" applyAlignment="1">
      <alignment horizontal="center"/>
    </xf>
    <xf numFmtId="0" fontId="0" fillId="3" borderId="0" xfId="0" applyFill="1"/>
    <xf numFmtId="0" fontId="0" fillId="3" borderId="0" xfId="0" applyFill="1" applyAlignment="1">
      <alignment horizontal="left" indent="1"/>
    </xf>
    <xf numFmtId="0" fontId="0" fillId="3" borderId="0" xfId="0" applyFill="1" applyAlignment="1">
      <alignment horizontal="left" indent="2"/>
    </xf>
    <xf numFmtId="0" fontId="4" fillId="4" borderId="7" xfId="0" applyFont="1" applyFill="1" applyBorder="1" applyAlignment="1">
      <alignment vertical="center" wrapText="1"/>
    </xf>
    <xf numFmtId="0" fontId="4" fillId="4" borderId="8" xfId="0" applyFont="1" applyFill="1" applyBorder="1" applyAlignment="1">
      <alignment vertical="center" wrapText="1"/>
    </xf>
    <xf numFmtId="0" fontId="4" fillId="4" borderId="15"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12" xfId="0" applyFont="1" applyFill="1" applyBorder="1"/>
    <xf numFmtId="0" fontId="4" fillId="4" borderId="13" xfId="0" applyFont="1" applyFill="1" applyBorder="1"/>
    <xf numFmtId="0" fontId="4" fillId="4" borderId="16" xfId="0" applyFont="1" applyFill="1" applyBorder="1" applyAlignment="1">
      <alignment horizontal="center"/>
    </xf>
    <xf numFmtId="0" fontId="4" fillId="4" borderId="12" xfId="0" applyFont="1" applyFill="1" applyBorder="1" applyAlignment="1">
      <alignment horizontal="center"/>
    </xf>
    <xf numFmtId="0" fontId="4" fillId="4" borderId="13" xfId="0" applyFont="1" applyFill="1" applyBorder="1" applyAlignment="1">
      <alignment horizontal="center"/>
    </xf>
    <xf numFmtId="9" fontId="4" fillId="4" borderId="14" xfId="2" applyFont="1" applyFill="1" applyBorder="1" applyAlignment="1">
      <alignment horizontal="center"/>
    </xf>
    <xf numFmtId="0" fontId="4" fillId="4" borderId="18" xfId="0" applyFont="1" applyFill="1" applyBorder="1" applyAlignment="1">
      <alignment horizontal="center"/>
    </xf>
    <xf numFmtId="0" fontId="0" fillId="3" borderId="10" xfId="0" applyFill="1" applyBorder="1"/>
    <xf numFmtId="0" fontId="0" fillId="3" borderId="6" xfId="0" applyFill="1" applyBorder="1"/>
    <xf numFmtId="0" fontId="0" fillId="3" borderId="2" xfId="0" applyFill="1" applyBorder="1" applyAlignment="1">
      <alignment horizontal="center"/>
    </xf>
    <xf numFmtId="0" fontId="0" fillId="3" borderId="10" xfId="0" applyFill="1" applyBorder="1" applyAlignment="1">
      <alignment horizontal="center"/>
    </xf>
    <xf numFmtId="0" fontId="0" fillId="3" borderId="6" xfId="0" applyFill="1" applyBorder="1" applyAlignment="1">
      <alignment horizontal="center"/>
    </xf>
    <xf numFmtId="9" fontId="0" fillId="3" borderId="11" xfId="2" applyFont="1" applyFill="1" applyBorder="1" applyAlignment="1">
      <alignment horizontal="center"/>
    </xf>
    <xf numFmtId="0" fontId="0" fillId="3" borderId="3" xfId="0" applyFill="1" applyBorder="1" applyAlignment="1">
      <alignment horizontal="center"/>
    </xf>
    <xf numFmtId="0" fontId="0" fillId="3" borderId="19" xfId="0" applyFill="1" applyBorder="1"/>
    <xf numFmtId="0" fontId="0" fillId="3" borderId="1" xfId="0" applyFill="1" applyBorder="1"/>
    <xf numFmtId="0" fontId="0" fillId="3" borderId="4" xfId="0" applyFill="1" applyBorder="1" applyAlignment="1">
      <alignment horizontal="center"/>
    </xf>
    <xf numFmtId="0" fontId="0" fillId="3" borderId="19" xfId="0" applyFill="1" applyBorder="1" applyAlignment="1">
      <alignment horizontal="center"/>
    </xf>
    <xf numFmtId="0" fontId="0" fillId="3" borderId="1" xfId="0" applyFill="1" applyBorder="1" applyAlignment="1">
      <alignment horizontal="center"/>
    </xf>
    <xf numFmtId="9" fontId="0" fillId="3" borderId="20" xfId="2" applyFont="1" applyFill="1" applyBorder="1" applyAlignment="1">
      <alignment horizontal="center"/>
    </xf>
    <xf numFmtId="0" fontId="0" fillId="3" borderId="5" xfId="0" applyFill="1" applyBorder="1" applyAlignment="1">
      <alignment horizontal="center"/>
    </xf>
    <xf numFmtId="164" fontId="0" fillId="3" borderId="0" xfId="0" applyNumberFormat="1" applyFill="1" applyAlignment="1">
      <alignment horizontal="center"/>
    </xf>
    <xf numFmtId="3" fontId="0" fillId="3" borderId="0" xfId="0" applyNumberFormat="1" applyFill="1" applyAlignment="1">
      <alignment horizontal="center"/>
    </xf>
    <xf numFmtId="17" fontId="2" fillId="0" borderId="0" xfId="0" applyNumberFormat="1" applyFont="1" applyAlignment="1">
      <alignment vertical="center"/>
    </xf>
    <xf numFmtId="0" fontId="0" fillId="3" borderId="0" xfId="0" applyFill="1" applyAlignment="1">
      <alignment horizontal="center" wrapText="1"/>
    </xf>
    <xf numFmtId="164" fontId="0" fillId="3" borderId="0" xfId="0" applyNumberFormat="1" applyFill="1" applyAlignment="1">
      <alignment horizontal="center" wrapText="1"/>
    </xf>
    <xf numFmtId="0" fontId="0" fillId="0" borderId="0" xfId="0" applyAlignment="1">
      <alignment horizontal="center" vertical="center" wrapText="1"/>
    </xf>
    <xf numFmtId="0" fontId="4" fillId="4" borderId="21" xfId="0" applyFont="1" applyFill="1" applyBorder="1" applyAlignment="1">
      <alignment horizontal="center"/>
    </xf>
    <xf numFmtId="0" fontId="4" fillId="4" borderId="22" xfId="0" applyFont="1" applyFill="1" applyBorder="1" applyAlignment="1">
      <alignment horizontal="center"/>
    </xf>
  </cellXfs>
  <cellStyles count="3">
    <cellStyle name="Hyperlink" xfId="1" builtinId="8"/>
    <cellStyle name="Normal" xfId="0" builtinId="0"/>
    <cellStyle name="Percent" xfId="2" builtinId="5"/>
  </cellStyles>
  <dxfs count="297">
    <dxf>
      <alignment wrapText="1"/>
    </dxf>
    <dxf>
      <numFmt numFmtId="3" formatCode="#,##0"/>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numFmt numFmtId="13" formatCode="0%"/>
    </dxf>
    <dxf>
      <alignment horizontal="center"/>
    </dxf>
    <dxf>
      <alignment horizontal="center"/>
    </dxf>
    <dxf>
      <numFmt numFmtId="3" formatCode="#,##0"/>
    </dxf>
    <dxf>
      <alignment vertical="center"/>
    </dxf>
    <dxf>
      <alignment horizontal="center"/>
    </dxf>
    <dxf>
      <alignment wrapText="1"/>
    </dxf>
    <dxf>
      <numFmt numFmtId="3" formatCode="#,##0"/>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alignment vertical="center"/>
    </dxf>
    <dxf>
      <alignment vertical="center"/>
    </dxf>
    <dxf>
      <alignment horizontal="center"/>
    </dxf>
    <dxf>
      <alignment horizontal="center"/>
    </dxf>
    <dxf>
      <alignment wrapText="1"/>
    </dxf>
    <dxf>
      <alignment horizontal="center"/>
    </dxf>
    <dxf>
      <alignment vertical="center"/>
    </dxf>
    <dxf>
      <alignment wrapText="1"/>
    </dxf>
    <dxf>
      <numFmt numFmtId="164" formatCode="0.0"/>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alignment vertical="center"/>
    </dxf>
    <dxf>
      <alignment vertical="center"/>
    </dxf>
    <dxf>
      <alignment horizontal="center"/>
    </dxf>
    <dxf>
      <alignment horizontal="center"/>
    </dxf>
    <dxf>
      <alignment wrapText="1"/>
    </dxf>
    <dxf>
      <alignment wrapText="1"/>
    </dxf>
    <dxf>
      <numFmt numFmtId="164" formatCode="0.0"/>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numFmt numFmtId="13" formatCode="0%"/>
    </dxf>
    <dxf>
      <alignment horizontal="center"/>
    </dxf>
    <dxf>
      <alignment horizontal="center"/>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alignment vertical="center"/>
    </dxf>
    <dxf>
      <alignment vertical="center"/>
    </dxf>
    <dxf>
      <alignment horizontal="center"/>
    </dxf>
    <dxf>
      <alignment horizontal="center"/>
    </dxf>
    <dxf>
      <numFmt numFmtId="13" formatCode="0%"/>
    </dxf>
    <dxf>
      <alignment wrapText="1"/>
    </dxf>
    <dxf>
      <alignment wrapText="1"/>
    </dxf>
    <dxf>
      <alignment wrapText="1"/>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numFmt numFmtId="13" formatCode="0%"/>
    </dxf>
    <dxf>
      <alignment horizontal="center"/>
    </dxf>
    <dxf>
      <alignment horizontal="center"/>
    </dxf>
    <dxf>
      <alignment horizontal="center"/>
    </dxf>
    <dxf>
      <alignment vertical="center"/>
    </dxf>
    <dxf>
      <alignment wrapText="1"/>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alignment horizontal="center"/>
    </dxf>
    <dxf>
      <alignment horizontal="center"/>
    </dxf>
    <dxf>
      <alignment vertical="center"/>
    </dxf>
    <dxf>
      <alignment vertical="center"/>
    </dxf>
    <dxf>
      <alignment wrapText="1"/>
    </dxf>
    <dxf>
      <alignment horizontal="cent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alignment horizontal="center"/>
    </dxf>
    <dxf>
      <alignment vertical="center"/>
    </dxf>
    <dxf>
      <alignment horizontal="center"/>
    </dxf>
    <dxf>
      <alignment horizontal="general" vertical="center" textRotation="0" wrapText="1" indent="0" justifyLastLine="0" shrinkToFit="0" readingOrder="0"/>
    </dxf>
    <dxf>
      <alignment horizontal="general" vertical="center" textRotation="0" indent="0" justifyLastLine="0" shrinkToFit="0" readingOrder="0"/>
    </dxf>
    <dxf>
      <alignment horizontal="general" vertical="center" textRotation="0" indent="0" justifyLastLine="0" shrinkToFit="0" readingOrder="0"/>
    </dxf>
    <dxf>
      <alignment horizontal="general" vertical="center" textRotation="0" indent="0" justifyLastLine="0" shrinkToFit="0" readingOrder="0"/>
    </dxf>
    <dxf>
      <numFmt numFmtId="165" formatCode="&quot;$&quot;#,##0.00"/>
      <alignment horizontal="general" vertical="center" textRotation="0" indent="0" justifyLastLine="0" shrinkToFit="0" readingOrder="0"/>
    </dxf>
    <dxf>
      <alignment horizontal="general" vertical="center" textRotation="0" indent="0" justifyLastLine="0" shrinkToFit="0" readingOrder="0"/>
    </dxf>
    <dxf>
      <alignment horizontal="general" vertical="center" textRotation="0" indent="0" justifyLastLine="0" shrinkToFit="0" readingOrder="0"/>
    </dxf>
    <dxf>
      <numFmt numFmtId="2" formatCode="0.00"/>
      <alignment horizontal="general" vertical="center" textRotation="0" indent="0" justifyLastLine="0" shrinkToFit="0" readingOrder="0"/>
    </dxf>
    <dxf>
      <alignment horizontal="general" vertical="center" textRotation="0" indent="0" justifyLastLine="0" shrinkToFit="0" readingOrder="0"/>
    </dxf>
    <dxf>
      <alignment horizontal="general" vertical="center" textRotation="0" indent="0" justifyLastLine="0" shrinkToFit="0" readingOrder="0"/>
    </dxf>
    <dxf>
      <alignment horizontal="general" vertical="center" textRotation="0" indent="0" justifyLastLine="0" shrinkToFit="0" readingOrder="0"/>
    </dxf>
    <dxf>
      <alignment horizontal="general" vertical="center" textRotation="0" indent="0" justifyLastLine="0" shrinkToFit="0" readingOrder="0"/>
    </dxf>
    <dxf>
      <alignment horizontal="general" vertical="center" textRotation="0" indent="0" justifyLastLine="0" shrinkToFit="0" readingOrder="0"/>
    </dxf>
    <dxf>
      <alignment horizontal="general" vertical="center" textRotation="0" indent="0" justifyLastLine="0" shrinkToFit="0" readingOrder="0"/>
    </dxf>
    <dxf>
      <numFmt numFmtId="2" formatCode="0.00"/>
      <alignment horizontal="general" vertical="center" textRotation="0" indent="0" justifyLastLine="0" shrinkToFit="0" readingOrder="0"/>
    </dxf>
    <dxf>
      <alignment horizontal="general" vertical="center" textRotation="0" indent="0" justifyLastLine="0" shrinkToFit="0" readingOrder="0"/>
    </dxf>
    <dxf>
      <alignment horizontal="general" vertical="center" textRotation="0" indent="0" justifyLastLine="0" shrinkToFit="0" readingOrder="0"/>
    </dxf>
    <dxf>
      <alignment horizontal="general" vertical="center" textRotation="0" wrapText="0" indent="0" justifyLastLine="0" shrinkToFit="0" readingOrder="0"/>
    </dxf>
    <dxf>
      <alignment horizontal="general" vertical="center" textRotation="0" indent="0" justifyLastLine="0" shrinkToFit="0" readingOrder="0"/>
    </dxf>
    <dxf>
      <alignment horizontal="general"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indent="0" justifyLastLine="0" shrinkToFit="0" readingOrder="0"/>
    </dxf>
    <dxf>
      <alignment horizontal="general" vertical="center" textRotation="0" indent="0" justifyLastLine="0" shrinkToFit="0" readingOrder="0"/>
    </dxf>
    <dxf>
      <alignment horizontal="general" vertical="center" textRotation="0" indent="0" justifyLastLine="0" shrinkToFit="0" readingOrder="0"/>
    </dxf>
    <dxf>
      <alignment horizontal="general" vertical="center" textRotation="0" wrapText="1" indent="0" justifyLastLine="0" shrinkToFit="0" readingOrder="0"/>
    </dxf>
    <dxf>
      <numFmt numFmtId="0" formatCode="General"/>
      <alignment horizontal="general" vertical="center" textRotation="0" wrapText="0" indent="0" justifyLastLine="0" shrinkToFit="0" readingOrder="0"/>
    </dxf>
    <dxf>
      <alignment horizontal="general" vertical="center" textRotation="0" indent="0" justifyLastLine="0" shrinkToFit="0" readingOrder="0"/>
    </dxf>
    <dxf>
      <alignment horizontal="general" vertical="center" textRotation="0" indent="0" justifyLastLine="0" shrinkToFit="0" readingOrder="0"/>
    </dxf>
    <dxf>
      <alignment horizontal="general" vertical="center" textRotation="0" wrapText="1" indent="0" justifyLastLine="0" shrinkToFit="0" readingOrder="0"/>
    </dxf>
    <dxf>
      <alignment vertical="center" textRotation="0" indent="0" justifyLastLine="0" shrinkToFit="0" readingOrder="0"/>
    </dxf>
    <dxf>
      <font>
        <strike val="0"/>
        <outline val="0"/>
        <shadow val="0"/>
        <u val="none"/>
        <vertAlign val="baseline"/>
        <sz val="11"/>
        <color auto="1"/>
        <name val="Calibri"/>
        <family val="2"/>
        <scheme val="minor"/>
      </font>
      <numFmt numFmtId="0" formatCode="General"/>
      <alignment horizontal="general"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0" formatCode="General"/>
      <alignment horizontal="general"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0" formatCode="General"/>
      <alignment horizontal="general"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0" formatCode="General"/>
      <alignment horizontal="general"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dxf>
    <dxf>
      <font>
        <strike val="0"/>
        <outline val="0"/>
        <shadow val="0"/>
        <vertAlign val="baseline"/>
        <sz val="11"/>
        <color auto="1"/>
        <name val="Calibri"/>
        <family val="2"/>
        <scheme val="minor"/>
      </font>
    </dxf>
    <dxf>
      <font>
        <strike val="0"/>
        <outline val="0"/>
        <shadow val="0"/>
        <vertAlign val="baseline"/>
        <sz val="11"/>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1"/>
        <color auto="1"/>
        <name val="Calibri"/>
        <family val="2"/>
        <scheme val="minor"/>
      </font>
      <numFmt numFmtId="19" formatCode="m/d/yyyy"/>
      <alignment horizontal="general" vertical="center" textRotation="0" wrapText="0" indent="0" justifyLastLine="0" shrinkToFit="0" readingOrder="0"/>
    </dxf>
    <dxf>
      <font>
        <strike val="0"/>
        <outline val="0"/>
        <shadow val="0"/>
        <vertAlign val="baseline"/>
        <sz val="11"/>
        <color auto="1"/>
        <name val="Calibri"/>
        <family val="2"/>
        <scheme val="minor"/>
      </font>
      <alignment vertical="center" textRotation="0" indent="0" justifyLastLine="0" shrinkToFit="0" readingOrder="0"/>
    </dxf>
    <dxf>
      <font>
        <strike val="0"/>
        <outline val="0"/>
        <shadow val="0"/>
        <vertAlign val="baseline"/>
        <sz val="11"/>
        <color auto="1"/>
        <name val="Calibri"/>
        <family val="2"/>
        <scheme val="minor"/>
      </font>
      <alignment horizontal="center" vertical="center" textRotation="0" wrapText="0" indent="0" justifyLastLine="0" shrinkToFit="0" readingOrder="0"/>
    </dxf>
    <dxf>
      <font>
        <strike val="0"/>
        <outline val="0"/>
        <shadow val="0"/>
        <vertAlign val="baseline"/>
        <sz val="11"/>
        <color auto="1"/>
        <name val="Calibri"/>
        <family val="2"/>
        <scheme val="minor"/>
      </font>
      <alignment vertical="center" textRotation="0" indent="0" justifyLastLine="0" shrinkToFit="0" readingOrder="0"/>
    </dxf>
    <dxf>
      <font>
        <strike val="0"/>
        <outline val="0"/>
        <shadow val="0"/>
        <vertAlign val="baseline"/>
        <sz val="11"/>
        <color auto="1"/>
        <name val="Calibri"/>
        <family val="2"/>
        <scheme val="minor"/>
      </font>
      <alignment horizontal="general" vertical="center" textRotation="0" wrapText="1" indent="0" justifyLastLine="0" shrinkToFit="0" readingOrder="0"/>
    </dxf>
    <dxf>
      <font>
        <strike val="0"/>
        <outline val="0"/>
        <shadow val="0"/>
        <vertAlign val="baseline"/>
        <sz val="11"/>
        <color auto="1"/>
        <name val="Calibri"/>
        <family val="2"/>
        <scheme val="minor"/>
      </font>
    </dxf>
    <dxf>
      <font>
        <strike val="0"/>
        <outline val="0"/>
        <shadow val="0"/>
        <vertAlign val="baseline"/>
        <sz val="11"/>
        <color auto="1"/>
        <name val="Calibri"/>
        <family val="2"/>
        <scheme val="minor"/>
      </font>
      <alignment vertical="center" textRotation="0" indent="0" justifyLastLine="0" shrinkToFit="0" readingOrder="0"/>
    </dxf>
    <dxf>
      <font>
        <strike val="0"/>
        <outline val="0"/>
        <shadow val="0"/>
        <vertAlign val="baseline"/>
        <sz val="11"/>
        <color auto="1"/>
        <name val="Calibri"/>
        <family val="2"/>
        <scheme val="minor"/>
      </font>
      <alignment vertical="center" textRotation="0" indent="0" justifyLastLine="0" shrinkToFit="0" readingOrder="0"/>
    </dxf>
    <dxf>
      <font>
        <strike val="0"/>
        <outline val="0"/>
        <shadow val="0"/>
        <vertAlign val="baseline"/>
        <sz val="11"/>
        <color auto="1"/>
        <name val="Calibri"/>
        <family val="2"/>
        <scheme val="minor"/>
      </font>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font>
        <color theme="1"/>
      </font>
    </dxf>
    <dxf>
      <font>
        <color theme="1"/>
      </font>
    </dxf>
    <dxf>
      <font>
        <color theme="1"/>
      </font>
    </dxf>
    <dxf>
      <font>
        <color theme="1"/>
      </font>
    </dxf>
    <dxf>
      <font>
        <color theme="1"/>
      </font>
    </dxf>
    <dxf>
      <font>
        <color theme="1"/>
      </font>
    </dxf>
    <dxf>
      <alignment horizontal="center"/>
    </dxf>
    <dxf>
      <alignment horizontal="center"/>
    </dxf>
    <dxf>
      <alignment horizontal="center"/>
    </dxf>
  </dxfs>
  <tableStyles count="0" defaultTableStyle="TableStyleMedium2" defaultPivotStyle="PivotStyleLight16"/>
  <colors>
    <mruColors>
      <color rgb="FFFFFFFF"/>
      <color rgb="FFF5F5F5"/>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6.xml"/><Relationship Id="rId18" Type="http://schemas.microsoft.com/office/2007/relationships/slicerCache" Target="slicerCaches/slicerCache1.xml"/><Relationship Id="rId26" Type="http://schemas.microsoft.com/office/2007/relationships/slicerCache" Target="slicerCaches/slicerCache9.xml"/><Relationship Id="rId39" Type="http://schemas.openxmlformats.org/officeDocument/2006/relationships/customXml" Target="../customXml/item4.xml"/><Relationship Id="rId21" Type="http://schemas.microsoft.com/office/2007/relationships/slicerCache" Target="slicerCaches/slicerCache4.xml"/><Relationship Id="rId34" Type="http://schemas.openxmlformats.org/officeDocument/2006/relationships/powerPivotData" Target="model/item.data"/><Relationship Id="rId42" Type="http://schemas.openxmlformats.org/officeDocument/2006/relationships/customXml" Target="../customXml/item7.xml"/><Relationship Id="rId47" Type="http://schemas.openxmlformats.org/officeDocument/2006/relationships/customXml" Target="../customXml/item12.xml"/><Relationship Id="rId50" Type="http://schemas.openxmlformats.org/officeDocument/2006/relationships/customXml" Target="../customXml/item15.xml"/><Relationship Id="rId55" Type="http://schemas.openxmlformats.org/officeDocument/2006/relationships/customXml" Target="../customXml/item2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ivotCacheDefinition" Target="pivotCache/pivotCacheDefinition9.xml"/><Relationship Id="rId29" Type="http://schemas.microsoft.com/office/2007/relationships/slicerCache" Target="slicerCaches/slicerCache12.xml"/><Relationship Id="rId11" Type="http://schemas.openxmlformats.org/officeDocument/2006/relationships/pivotCacheDefinition" Target="pivotCache/pivotCacheDefinition4.xml"/><Relationship Id="rId24" Type="http://schemas.microsoft.com/office/2007/relationships/slicerCache" Target="slicerCaches/slicerCache7.xml"/><Relationship Id="rId32" Type="http://schemas.openxmlformats.org/officeDocument/2006/relationships/styles" Target="styles.xml"/><Relationship Id="rId37" Type="http://schemas.openxmlformats.org/officeDocument/2006/relationships/customXml" Target="../customXml/item2.xml"/><Relationship Id="rId40" Type="http://schemas.openxmlformats.org/officeDocument/2006/relationships/customXml" Target="../customXml/item5.xml"/><Relationship Id="rId45" Type="http://schemas.openxmlformats.org/officeDocument/2006/relationships/customXml" Target="../customXml/item10.xml"/><Relationship Id="rId53" Type="http://schemas.openxmlformats.org/officeDocument/2006/relationships/customXml" Target="../customXml/item18.xml"/><Relationship Id="rId58" Type="http://schemas.openxmlformats.org/officeDocument/2006/relationships/customXml" Target="../customXml/item23.xml"/><Relationship Id="rId5" Type="http://schemas.openxmlformats.org/officeDocument/2006/relationships/worksheet" Target="worksheets/sheet5.xml"/><Relationship Id="rId61" Type="http://schemas.openxmlformats.org/officeDocument/2006/relationships/customXml" Target="../customXml/item26.xml"/><Relationship Id="rId19" Type="http://schemas.microsoft.com/office/2007/relationships/slicerCache" Target="slicerCaches/slicerCache2.xml"/><Relationship Id="rId14" Type="http://schemas.openxmlformats.org/officeDocument/2006/relationships/pivotCacheDefinition" Target="pivotCache/pivotCacheDefinition7.xml"/><Relationship Id="rId22" Type="http://schemas.microsoft.com/office/2007/relationships/slicerCache" Target="slicerCaches/slicerCache5.xml"/><Relationship Id="rId27" Type="http://schemas.microsoft.com/office/2007/relationships/slicerCache" Target="slicerCaches/slicerCache10.xml"/><Relationship Id="rId30" Type="http://schemas.openxmlformats.org/officeDocument/2006/relationships/theme" Target="theme/theme1.xml"/><Relationship Id="rId35" Type="http://schemas.openxmlformats.org/officeDocument/2006/relationships/calcChain" Target="calcChain.xml"/><Relationship Id="rId43" Type="http://schemas.openxmlformats.org/officeDocument/2006/relationships/customXml" Target="../customXml/item8.xml"/><Relationship Id="rId48" Type="http://schemas.openxmlformats.org/officeDocument/2006/relationships/customXml" Target="../customXml/item13.xml"/><Relationship Id="rId56" Type="http://schemas.openxmlformats.org/officeDocument/2006/relationships/customXml" Target="../customXml/item21.xml"/><Relationship Id="rId8" Type="http://schemas.openxmlformats.org/officeDocument/2006/relationships/pivotCacheDefinition" Target="pivotCache/pivotCacheDefinition1.xml"/><Relationship Id="rId51" Type="http://schemas.openxmlformats.org/officeDocument/2006/relationships/customXml" Target="../customXml/item16.xml"/><Relationship Id="rId3" Type="http://schemas.openxmlformats.org/officeDocument/2006/relationships/worksheet" Target="worksheets/sheet3.xml"/><Relationship Id="rId12" Type="http://schemas.openxmlformats.org/officeDocument/2006/relationships/pivotCacheDefinition" Target="pivotCache/pivotCacheDefinition5.xml"/><Relationship Id="rId17" Type="http://schemas.openxmlformats.org/officeDocument/2006/relationships/pivotCacheDefinition" Target="pivotCache/pivotCacheDefinition10.xml"/><Relationship Id="rId25" Type="http://schemas.microsoft.com/office/2007/relationships/slicerCache" Target="slicerCaches/slicerCache8.xml"/><Relationship Id="rId33" Type="http://schemas.openxmlformats.org/officeDocument/2006/relationships/sharedStrings" Target="sharedStrings.xml"/><Relationship Id="rId38" Type="http://schemas.openxmlformats.org/officeDocument/2006/relationships/customXml" Target="../customXml/item3.xml"/><Relationship Id="rId46" Type="http://schemas.openxmlformats.org/officeDocument/2006/relationships/customXml" Target="../customXml/item11.xml"/><Relationship Id="rId59" Type="http://schemas.openxmlformats.org/officeDocument/2006/relationships/customXml" Target="../customXml/item24.xml"/><Relationship Id="rId20" Type="http://schemas.microsoft.com/office/2007/relationships/slicerCache" Target="slicerCaches/slicerCache3.xml"/><Relationship Id="rId41" Type="http://schemas.openxmlformats.org/officeDocument/2006/relationships/customXml" Target="../customXml/item6.xml"/><Relationship Id="rId54" Type="http://schemas.openxmlformats.org/officeDocument/2006/relationships/customXml" Target="../customXml/item19.xml"/><Relationship Id="rId62" Type="http://schemas.openxmlformats.org/officeDocument/2006/relationships/customXml" Target="../customXml/item27.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pivotCacheDefinition" Target="pivotCache/pivotCacheDefinition8.xml"/><Relationship Id="rId23" Type="http://schemas.microsoft.com/office/2007/relationships/slicerCache" Target="slicerCaches/slicerCache6.xml"/><Relationship Id="rId28" Type="http://schemas.microsoft.com/office/2007/relationships/slicerCache" Target="slicerCaches/slicerCache11.xml"/><Relationship Id="rId36" Type="http://schemas.openxmlformats.org/officeDocument/2006/relationships/customXml" Target="../customXml/item1.xml"/><Relationship Id="rId49" Type="http://schemas.openxmlformats.org/officeDocument/2006/relationships/customXml" Target="../customXml/item14.xml"/><Relationship Id="rId57" Type="http://schemas.openxmlformats.org/officeDocument/2006/relationships/customXml" Target="../customXml/item22.xml"/><Relationship Id="rId10" Type="http://schemas.openxmlformats.org/officeDocument/2006/relationships/pivotCacheDefinition" Target="pivotCache/pivotCacheDefinition3.xml"/><Relationship Id="rId31" Type="http://schemas.openxmlformats.org/officeDocument/2006/relationships/connections" Target="connections.xml"/><Relationship Id="rId44" Type="http://schemas.openxmlformats.org/officeDocument/2006/relationships/customXml" Target="../customXml/item9.xml"/><Relationship Id="rId52" Type="http://schemas.openxmlformats.org/officeDocument/2006/relationships/customXml" Target="../customXml/item17.xml"/><Relationship Id="rId60" Type="http://schemas.openxmlformats.org/officeDocument/2006/relationships/customXml" Target="../customXml/item25.xml"/><Relationship Id="rId4" Type="http://schemas.openxmlformats.org/officeDocument/2006/relationships/worksheet" Target="worksheets/sheet4.xml"/><Relationship Id="rId9" Type="http://schemas.openxmlformats.org/officeDocument/2006/relationships/pivotCacheDefinition" Target="pivotCache/pivotCacheDefinition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[DLC_TRM-Research_07262024.xlsx]Prevalence!TRM_Summary</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NLC</a:t>
            </a:r>
            <a:r>
              <a:rPr lang="en-US" baseline="0"/>
              <a:t> Prevalence in TRMs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bar"/>
        <c:grouping val="stacked"/>
        <c:varyColors val="0"/>
        <c:ser>
          <c:idx val="0"/>
          <c:order val="0"/>
          <c:tx>
            <c:strRef>
              <c:f>Prevalence!$W$2</c:f>
              <c:strCache>
                <c:ptCount val="1"/>
                <c:pt idx="0">
                  <c:v>NLC Measures</c:v>
                </c:pt>
              </c:strCache>
            </c:strRef>
          </c:tx>
          <c:spPr>
            <a:solidFill>
              <a:schemeClr val="accent5"/>
            </a:solidFill>
            <a:ln>
              <a:noFill/>
            </a:ln>
            <a:effectLst/>
          </c:spPr>
          <c:invertIfNegative val="0"/>
          <c:cat>
            <c:multiLvlStrRef>
              <c:f>Prevalence!$V$3:$V$16</c:f>
              <c:multiLvlStrCache>
                <c:ptCount val="11"/>
                <c:lvl>
                  <c:pt idx="0">
                    <c:v>West</c:v>
                  </c:pt>
                  <c:pt idx="1">
                    <c:v>Central</c:v>
                  </c:pt>
                  <c:pt idx="2">
                    <c:v>Atlantic</c:v>
                  </c:pt>
                  <c:pt idx="3">
                    <c:v>West</c:v>
                  </c:pt>
                  <c:pt idx="4">
                    <c:v>Southeast</c:v>
                  </c:pt>
                  <c:pt idx="5">
                    <c:v>South</c:v>
                  </c:pt>
                  <c:pt idx="6">
                    <c:v>Northwest</c:v>
                  </c:pt>
                  <c:pt idx="7">
                    <c:v>New England</c:v>
                  </c:pt>
                  <c:pt idx="8">
                    <c:v>Midwest (Plains)</c:v>
                  </c:pt>
                  <c:pt idx="9">
                    <c:v>Midwest (Lakes)</c:v>
                  </c:pt>
                  <c:pt idx="10">
                    <c:v>Mid-Atlantic</c:v>
                  </c:pt>
                </c:lvl>
                <c:lvl>
                  <c:pt idx="0">
                    <c:v>Canada</c:v>
                  </c:pt>
                  <c:pt idx="3">
                    <c:v>U.S.</c:v>
                  </c:pt>
                </c:lvl>
              </c:multiLvlStrCache>
            </c:multiLvlStrRef>
          </c:cat>
          <c:val>
            <c:numRef>
              <c:f>Prevalence!$W$3:$W$16</c:f>
              <c:numCache>
                <c:formatCode>General</c:formatCode>
                <c:ptCount val="11"/>
                <c:pt idx="0">
                  <c:v>0</c:v>
                </c:pt>
                <c:pt idx="1">
                  <c:v>1</c:v>
                </c:pt>
                <c:pt idx="2">
                  <c:v>0</c:v>
                </c:pt>
                <c:pt idx="3">
                  <c:v>1</c:v>
                </c:pt>
                <c:pt idx="4">
                  <c:v>0</c:v>
                </c:pt>
                <c:pt idx="5">
                  <c:v>1</c:v>
                </c:pt>
                <c:pt idx="6">
                  <c:v>4</c:v>
                </c:pt>
                <c:pt idx="7">
                  <c:v>2</c:v>
                </c:pt>
                <c:pt idx="8">
                  <c:v>1</c:v>
                </c:pt>
                <c:pt idx="9">
                  <c:v>5</c:v>
                </c:pt>
                <c:pt idx="10">
                  <c:v>5</c:v>
                </c:pt>
              </c:numCache>
            </c:numRef>
          </c:val>
          <c:extLst>
            <c:ext xmlns:c16="http://schemas.microsoft.com/office/drawing/2014/chart" uri="{C3380CC4-5D6E-409C-BE32-E72D297353CC}">
              <c16:uniqueId val="{00000000-7084-4C67-84CB-225EA794F043}"/>
            </c:ext>
          </c:extLst>
        </c:ser>
        <c:ser>
          <c:idx val="1"/>
          <c:order val="1"/>
          <c:tx>
            <c:strRef>
              <c:f>Prevalence!$X$2</c:f>
              <c:strCache>
                <c:ptCount val="1"/>
                <c:pt idx="0">
                  <c:v>LLLC Measures</c:v>
                </c:pt>
              </c:strCache>
            </c:strRef>
          </c:tx>
          <c:spPr>
            <a:solidFill>
              <a:schemeClr val="accent6"/>
            </a:solidFill>
            <a:ln>
              <a:noFill/>
            </a:ln>
            <a:effectLst/>
          </c:spPr>
          <c:invertIfNegative val="0"/>
          <c:cat>
            <c:multiLvlStrRef>
              <c:f>Prevalence!$V$3:$V$16</c:f>
              <c:multiLvlStrCache>
                <c:ptCount val="11"/>
                <c:lvl>
                  <c:pt idx="0">
                    <c:v>West</c:v>
                  </c:pt>
                  <c:pt idx="1">
                    <c:v>Central</c:v>
                  </c:pt>
                  <c:pt idx="2">
                    <c:v>Atlantic</c:v>
                  </c:pt>
                  <c:pt idx="3">
                    <c:v>West</c:v>
                  </c:pt>
                  <c:pt idx="4">
                    <c:v>Southeast</c:v>
                  </c:pt>
                  <c:pt idx="5">
                    <c:v>South</c:v>
                  </c:pt>
                  <c:pt idx="6">
                    <c:v>Northwest</c:v>
                  </c:pt>
                  <c:pt idx="7">
                    <c:v>New England</c:v>
                  </c:pt>
                  <c:pt idx="8">
                    <c:v>Midwest (Plains)</c:v>
                  </c:pt>
                  <c:pt idx="9">
                    <c:v>Midwest (Lakes)</c:v>
                  </c:pt>
                  <c:pt idx="10">
                    <c:v>Mid-Atlantic</c:v>
                  </c:pt>
                </c:lvl>
                <c:lvl>
                  <c:pt idx="0">
                    <c:v>Canada</c:v>
                  </c:pt>
                  <c:pt idx="3">
                    <c:v>U.S.</c:v>
                  </c:pt>
                </c:lvl>
              </c:multiLvlStrCache>
            </c:multiLvlStrRef>
          </c:cat>
          <c:val>
            <c:numRef>
              <c:f>Prevalence!$X$3:$X$16</c:f>
              <c:numCache>
                <c:formatCode>General</c:formatCode>
                <c:ptCount val="11"/>
                <c:pt idx="0">
                  <c:v>0</c:v>
                </c:pt>
                <c:pt idx="1">
                  <c:v>0</c:v>
                </c:pt>
                <c:pt idx="2">
                  <c:v>0</c:v>
                </c:pt>
                <c:pt idx="3">
                  <c:v>0</c:v>
                </c:pt>
                <c:pt idx="4">
                  <c:v>0</c:v>
                </c:pt>
                <c:pt idx="5">
                  <c:v>0</c:v>
                </c:pt>
                <c:pt idx="6">
                  <c:v>4</c:v>
                </c:pt>
                <c:pt idx="7">
                  <c:v>2</c:v>
                </c:pt>
                <c:pt idx="8">
                  <c:v>1</c:v>
                </c:pt>
                <c:pt idx="9">
                  <c:v>3</c:v>
                </c:pt>
                <c:pt idx="10">
                  <c:v>1</c:v>
                </c:pt>
              </c:numCache>
            </c:numRef>
          </c:val>
          <c:extLst>
            <c:ext xmlns:c16="http://schemas.microsoft.com/office/drawing/2014/chart" uri="{C3380CC4-5D6E-409C-BE32-E72D297353CC}">
              <c16:uniqueId val="{00000004-705F-4D07-B031-6836AC9E6732}"/>
            </c:ext>
          </c:extLst>
        </c:ser>
        <c:ser>
          <c:idx val="2"/>
          <c:order val="2"/>
          <c:tx>
            <c:strRef>
              <c:f>Prevalence!$Y$2</c:f>
              <c:strCache>
                <c:ptCount val="1"/>
                <c:pt idx="0">
                  <c:v>Room-based Measures</c:v>
                </c:pt>
              </c:strCache>
            </c:strRef>
          </c:tx>
          <c:spPr>
            <a:solidFill>
              <a:schemeClr val="accent4"/>
            </a:solidFill>
            <a:ln>
              <a:noFill/>
            </a:ln>
            <a:effectLst/>
          </c:spPr>
          <c:invertIfNegative val="0"/>
          <c:cat>
            <c:multiLvlStrRef>
              <c:f>Prevalence!$V$3:$V$16</c:f>
              <c:multiLvlStrCache>
                <c:ptCount val="11"/>
                <c:lvl>
                  <c:pt idx="0">
                    <c:v>West</c:v>
                  </c:pt>
                  <c:pt idx="1">
                    <c:v>Central</c:v>
                  </c:pt>
                  <c:pt idx="2">
                    <c:v>Atlantic</c:v>
                  </c:pt>
                  <c:pt idx="3">
                    <c:v>West</c:v>
                  </c:pt>
                  <c:pt idx="4">
                    <c:v>Southeast</c:v>
                  </c:pt>
                  <c:pt idx="5">
                    <c:v>South</c:v>
                  </c:pt>
                  <c:pt idx="6">
                    <c:v>Northwest</c:v>
                  </c:pt>
                  <c:pt idx="7">
                    <c:v>New England</c:v>
                  </c:pt>
                  <c:pt idx="8">
                    <c:v>Midwest (Plains)</c:v>
                  </c:pt>
                  <c:pt idx="9">
                    <c:v>Midwest (Lakes)</c:v>
                  </c:pt>
                  <c:pt idx="10">
                    <c:v>Mid-Atlantic</c:v>
                  </c:pt>
                </c:lvl>
                <c:lvl>
                  <c:pt idx="0">
                    <c:v>Canada</c:v>
                  </c:pt>
                  <c:pt idx="3">
                    <c:v>U.S.</c:v>
                  </c:pt>
                </c:lvl>
              </c:multiLvlStrCache>
            </c:multiLvlStrRef>
          </c:cat>
          <c:val>
            <c:numRef>
              <c:f>Prevalence!$Y$3:$Y$16</c:f>
              <c:numCache>
                <c:formatCode>General</c:formatCode>
                <c:ptCount val="11"/>
                <c:pt idx="0">
                  <c:v>0</c:v>
                </c:pt>
                <c:pt idx="1">
                  <c:v>0</c:v>
                </c:pt>
                <c:pt idx="2">
                  <c:v>0</c:v>
                </c:pt>
                <c:pt idx="3">
                  <c:v>0</c:v>
                </c:pt>
                <c:pt idx="4">
                  <c:v>0</c:v>
                </c:pt>
                <c:pt idx="5">
                  <c:v>0</c:v>
                </c:pt>
                <c:pt idx="6">
                  <c:v>0</c:v>
                </c:pt>
                <c:pt idx="7">
                  <c:v>2</c:v>
                </c:pt>
                <c:pt idx="8">
                  <c:v>1</c:v>
                </c:pt>
                <c:pt idx="9">
                  <c:v>2</c:v>
                </c:pt>
                <c:pt idx="10">
                  <c:v>1</c:v>
                </c:pt>
              </c:numCache>
            </c:numRef>
          </c:val>
          <c:extLst>
            <c:ext xmlns:c16="http://schemas.microsoft.com/office/drawing/2014/chart" uri="{C3380CC4-5D6E-409C-BE32-E72D297353CC}">
              <c16:uniqueId val="{00000000-B593-4D57-B595-E7B05C998A3C}"/>
            </c:ext>
          </c:extLst>
        </c:ser>
        <c:dLbls>
          <c:showLegendKey val="0"/>
          <c:showVal val="0"/>
          <c:showCatName val="0"/>
          <c:showSerName val="0"/>
          <c:showPercent val="0"/>
          <c:showBubbleSize val="0"/>
        </c:dLbls>
        <c:gapWidth val="150"/>
        <c:overlap val="100"/>
        <c:axId val="855533487"/>
        <c:axId val="916212895"/>
      </c:barChart>
      <c:catAx>
        <c:axId val="85553348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16212895"/>
        <c:crosses val="autoZero"/>
        <c:auto val="1"/>
        <c:lblAlgn val="ctr"/>
        <c:lblOffset val="100"/>
        <c:noMultiLvlLbl val="0"/>
      </c:catAx>
      <c:valAx>
        <c:axId val="91621289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5533487"/>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[DLC_TRM-Research_07262024.xlsx]Prevalence!PivotTable15</c:name>
    <c:fmtId val="4"/>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North American TRM Lighting Control Review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percentStacked"/>
        <c:varyColors val="0"/>
        <c:ser>
          <c:idx val="0"/>
          <c:order val="0"/>
          <c:tx>
            <c:strRef>
              <c:f>Prevalence!$Q$2:$Q$3</c:f>
              <c:strCache>
                <c:ptCount val="1"/>
                <c:pt idx="0">
                  <c:v>Confirmed</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Prevalence!$P$4:$P$17</c:f>
              <c:multiLvlStrCache>
                <c:ptCount val="11"/>
                <c:lvl>
                  <c:pt idx="0">
                    <c:v>West</c:v>
                  </c:pt>
                  <c:pt idx="1">
                    <c:v>Central</c:v>
                  </c:pt>
                  <c:pt idx="2">
                    <c:v>Atlantic</c:v>
                  </c:pt>
                  <c:pt idx="3">
                    <c:v>West</c:v>
                  </c:pt>
                  <c:pt idx="4">
                    <c:v>Southeast</c:v>
                  </c:pt>
                  <c:pt idx="5">
                    <c:v>South</c:v>
                  </c:pt>
                  <c:pt idx="6">
                    <c:v>Northwest</c:v>
                  </c:pt>
                  <c:pt idx="7">
                    <c:v>New England</c:v>
                  </c:pt>
                  <c:pt idx="8">
                    <c:v>Midwest (Plains)</c:v>
                  </c:pt>
                  <c:pt idx="9">
                    <c:v>Midwest (Lakes)</c:v>
                  </c:pt>
                  <c:pt idx="10">
                    <c:v>Mid-Atlantic</c:v>
                  </c:pt>
                </c:lvl>
                <c:lvl>
                  <c:pt idx="0">
                    <c:v>Canada</c:v>
                  </c:pt>
                  <c:pt idx="3">
                    <c:v>U.S.</c:v>
                  </c:pt>
                </c:lvl>
              </c:multiLvlStrCache>
            </c:multiLvlStrRef>
          </c:cat>
          <c:val>
            <c:numRef>
              <c:f>Prevalence!$Q$4:$Q$17</c:f>
              <c:numCache>
                <c:formatCode>General</c:formatCode>
                <c:ptCount val="11"/>
                <c:pt idx="0">
                  <c:v>1</c:v>
                </c:pt>
                <c:pt idx="1">
                  <c:v>1</c:v>
                </c:pt>
                <c:pt idx="2">
                  <c:v>1</c:v>
                </c:pt>
                <c:pt idx="3">
                  <c:v>4</c:v>
                </c:pt>
                <c:pt idx="4">
                  <c:v>1</c:v>
                </c:pt>
                <c:pt idx="5">
                  <c:v>4</c:v>
                </c:pt>
                <c:pt idx="6">
                  <c:v>4</c:v>
                </c:pt>
                <c:pt idx="7">
                  <c:v>6</c:v>
                </c:pt>
                <c:pt idx="8">
                  <c:v>2</c:v>
                </c:pt>
                <c:pt idx="9">
                  <c:v>6</c:v>
                </c:pt>
                <c:pt idx="10">
                  <c:v>6</c:v>
                </c:pt>
              </c:numCache>
            </c:numRef>
          </c:val>
          <c:extLst>
            <c:ext xmlns:c16="http://schemas.microsoft.com/office/drawing/2014/chart" uri="{C3380CC4-5D6E-409C-BE32-E72D297353CC}">
              <c16:uniqueId val="{00000000-B139-4D85-BF27-A5DF386D3711}"/>
            </c:ext>
          </c:extLst>
        </c:ser>
        <c:ser>
          <c:idx val="1"/>
          <c:order val="1"/>
          <c:tx>
            <c:strRef>
              <c:f>Prevalence!$R$2:$R$3</c:f>
              <c:strCache>
                <c:ptCount val="1"/>
                <c:pt idx="0">
                  <c:v>Not Found</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Prevalence!$P$4:$P$17</c:f>
              <c:multiLvlStrCache>
                <c:ptCount val="11"/>
                <c:lvl>
                  <c:pt idx="0">
                    <c:v>West</c:v>
                  </c:pt>
                  <c:pt idx="1">
                    <c:v>Central</c:v>
                  </c:pt>
                  <c:pt idx="2">
                    <c:v>Atlantic</c:v>
                  </c:pt>
                  <c:pt idx="3">
                    <c:v>West</c:v>
                  </c:pt>
                  <c:pt idx="4">
                    <c:v>Southeast</c:v>
                  </c:pt>
                  <c:pt idx="5">
                    <c:v>South</c:v>
                  </c:pt>
                  <c:pt idx="6">
                    <c:v>Northwest</c:v>
                  </c:pt>
                  <c:pt idx="7">
                    <c:v>New England</c:v>
                  </c:pt>
                  <c:pt idx="8">
                    <c:v>Midwest (Plains)</c:v>
                  </c:pt>
                  <c:pt idx="9">
                    <c:v>Midwest (Lakes)</c:v>
                  </c:pt>
                  <c:pt idx="10">
                    <c:v>Mid-Atlantic</c:v>
                  </c:pt>
                </c:lvl>
                <c:lvl>
                  <c:pt idx="0">
                    <c:v>Canada</c:v>
                  </c:pt>
                  <c:pt idx="3">
                    <c:v>U.S.</c:v>
                  </c:pt>
                </c:lvl>
              </c:multiLvlStrCache>
            </c:multiLvlStrRef>
          </c:cat>
          <c:val>
            <c:numRef>
              <c:f>Prevalence!$R$4:$R$17</c:f>
              <c:numCache>
                <c:formatCode>General</c:formatCode>
                <c:ptCount val="11"/>
                <c:pt idx="0">
                  <c:v>2</c:v>
                </c:pt>
                <c:pt idx="1">
                  <c:v>2</c:v>
                </c:pt>
                <c:pt idx="2">
                  <c:v>3</c:v>
                </c:pt>
                <c:pt idx="3">
                  <c:v>3</c:v>
                </c:pt>
                <c:pt idx="4">
                  <c:v>6</c:v>
                </c:pt>
                <c:pt idx="5">
                  <c:v>3</c:v>
                </c:pt>
                <c:pt idx="6">
                  <c:v>2</c:v>
                </c:pt>
                <c:pt idx="8">
                  <c:v>4</c:v>
                </c:pt>
              </c:numCache>
            </c:numRef>
          </c:val>
          <c:extLst>
            <c:ext xmlns:c16="http://schemas.microsoft.com/office/drawing/2014/chart" uri="{C3380CC4-5D6E-409C-BE32-E72D297353CC}">
              <c16:uniqueId val="{00000001-B139-4D85-BF27-A5DF386D3711}"/>
            </c:ext>
          </c:extLst>
        </c:ser>
        <c:dLbls>
          <c:showLegendKey val="0"/>
          <c:showVal val="0"/>
          <c:showCatName val="0"/>
          <c:showSerName val="0"/>
          <c:showPercent val="0"/>
          <c:showBubbleSize val="0"/>
        </c:dLbls>
        <c:gapWidth val="100"/>
        <c:overlap val="100"/>
        <c:axId val="180685599"/>
        <c:axId val="299764815"/>
      </c:barChart>
      <c:catAx>
        <c:axId val="18068559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9764815"/>
        <c:crosses val="autoZero"/>
        <c:auto val="1"/>
        <c:lblAlgn val="ctr"/>
        <c:lblOffset val="100"/>
        <c:noMultiLvlLbl val="0"/>
      </c:catAx>
      <c:valAx>
        <c:axId val="29976481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68559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[DLC_TRM-Research_07262024.xlsx]CSF!CSF_Summary</c:name>
    <c:fmtId val="0"/>
  </c:pivotSource>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a:t>TRM</a:t>
            </a:r>
            <a:r>
              <a:rPr lang="en-US" sz="1800" baseline="0"/>
              <a:t> Control Savings Factor (CSF)</a:t>
            </a:r>
            <a:endParaRPr lang="en-US" sz="1800"/>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ln w="28575" cap="rnd">
            <a:noFill/>
            <a:round/>
          </a:ln>
          <a:effectLst/>
        </c:spPr>
        <c:marker>
          <c:symbol val="circle"/>
          <c:size val="15"/>
          <c:spPr>
            <a:noFill/>
            <a:ln w="9525">
              <a:noFill/>
            </a:ln>
            <a:effectLst/>
          </c:spPr>
        </c:marker>
        <c:dLbl>
          <c:idx val="0"/>
          <c:numFmt formatCode="&quot;n=&quot;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
        <c:spPr>
          <a:no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ln w="28575" cap="rnd">
            <a:no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4"/>
        <c:spPr>
          <a:ln w="28575" cap="rnd">
            <a:noFill/>
            <a:round/>
          </a:ln>
          <a:effectLst/>
        </c:spPr>
        <c:marker>
          <c:symbol val="circle"/>
          <c:size val="5"/>
          <c:spPr>
            <a:solidFill>
              <a:schemeClr val="tx2"/>
            </a:solidFill>
            <a:ln w="9525">
              <a:solidFill>
                <a:schemeClr val="tx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
        <c:spPr>
          <a:ln w="28575" cap="rnd">
            <a:noFill/>
            <a:round/>
          </a:ln>
          <a:effectLst/>
        </c:spPr>
        <c:marker>
          <c:symbol val="circle"/>
          <c:size val="15"/>
          <c:spPr>
            <a:noFill/>
            <a:ln w="9525">
              <a:noFill/>
            </a:ln>
            <a:effectLst/>
          </c:spPr>
        </c:marker>
      </c:pivotFmt>
      <c:pivotFmt>
        <c:idx val="6"/>
        <c:spPr>
          <a:ln w="28575" cap="rnd">
            <a:noFill/>
            <a:round/>
          </a:ln>
          <a:effectLst/>
        </c:spPr>
        <c:marker>
          <c:symbol val="circle"/>
          <c:size val="15"/>
          <c:spPr>
            <a:noFill/>
            <a:ln w="9525">
              <a:noFill/>
            </a:ln>
            <a:effectLst/>
          </c:spPr>
        </c:marker>
      </c:pivotFmt>
      <c:pivotFmt>
        <c:idx val="7"/>
        <c:spPr>
          <a:ln w="28575" cap="rnd">
            <a:noFill/>
            <a:round/>
          </a:ln>
          <a:effectLst/>
        </c:spPr>
        <c:marker>
          <c:symbol val="circle"/>
          <c:size val="15"/>
          <c:spPr>
            <a:noFill/>
            <a:ln w="9525">
              <a:noFill/>
            </a:ln>
            <a:effectLst/>
          </c:spPr>
        </c:marker>
      </c:pivotFmt>
      <c:pivotFmt>
        <c:idx val="8"/>
      </c:pivotFmt>
    </c:pivotFmts>
    <c:plotArea>
      <c:layout/>
      <c:barChart>
        <c:barDir val="col"/>
        <c:grouping val="stacked"/>
        <c:varyColors val="0"/>
        <c:ser>
          <c:idx val="2"/>
          <c:order val="2"/>
          <c:tx>
            <c:strRef>
              <c:f>CSF!$E$2</c:f>
              <c:strCache>
                <c:ptCount val="1"/>
                <c:pt idx="0">
                  <c:v>Min Control Savings</c:v>
                </c:pt>
              </c:strCache>
            </c:strRef>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CSF!$B$3:$B$9</c:f>
              <c:strCache>
                <c:ptCount val="6"/>
                <c:pt idx="0">
                  <c:v>OS</c:v>
                </c:pt>
                <c:pt idx="1">
                  <c:v>DL</c:v>
                </c:pt>
                <c:pt idx="2">
                  <c:v>Dual</c:v>
                </c:pt>
                <c:pt idx="3">
                  <c:v>Room-based</c:v>
                </c:pt>
                <c:pt idx="4">
                  <c:v>NLC</c:v>
                </c:pt>
                <c:pt idx="5">
                  <c:v>LLLC</c:v>
                </c:pt>
              </c:strCache>
            </c:strRef>
          </c:cat>
          <c:val>
            <c:numRef>
              <c:f>CSF!$E$3:$E$9</c:f>
              <c:numCache>
                <c:formatCode>0%</c:formatCode>
                <c:ptCount val="6"/>
                <c:pt idx="0">
                  <c:v>0.2</c:v>
                </c:pt>
                <c:pt idx="1">
                  <c:v>0.27</c:v>
                </c:pt>
                <c:pt idx="2">
                  <c:v>0.3</c:v>
                </c:pt>
                <c:pt idx="3">
                  <c:v>0.35</c:v>
                </c:pt>
                <c:pt idx="4">
                  <c:v>0.35</c:v>
                </c:pt>
                <c:pt idx="5">
                  <c:v>0.49</c:v>
                </c:pt>
              </c:numCache>
            </c:numRef>
          </c:val>
          <c:extLst>
            <c:ext xmlns:c16="http://schemas.microsoft.com/office/drawing/2014/chart" uri="{C3380CC4-5D6E-409C-BE32-E72D297353CC}">
              <c16:uniqueId val="{00000002-6505-4322-B903-D4D636F8F580}"/>
            </c:ext>
          </c:extLst>
        </c:ser>
        <c:ser>
          <c:idx val="3"/>
          <c:order val="3"/>
          <c:tx>
            <c:strRef>
              <c:f>CSF!$F$2</c:f>
              <c:strCache>
                <c:ptCount val="1"/>
                <c:pt idx="0">
                  <c:v>Control Savings Range</c:v>
                </c:pt>
              </c:strCache>
            </c:strRef>
          </c:tx>
          <c:spPr>
            <a:solidFill>
              <a:schemeClr val="accent1">
                <a:lumMod val="40000"/>
                <a:lumOff val="60000"/>
              </a:schemeClr>
            </a:solidFill>
            <a:ln>
              <a:noFill/>
            </a:ln>
            <a:effectLst/>
          </c:spPr>
          <c:invertIfNegative val="0"/>
          <c:cat>
            <c:strRef>
              <c:f>CSF!$B$3:$B$9</c:f>
              <c:strCache>
                <c:ptCount val="6"/>
                <c:pt idx="0">
                  <c:v>OS</c:v>
                </c:pt>
                <c:pt idx="1">
                  <c:v>DL</c:v>
                </c:pt>
                <c:pt idx="2">
                  <c:v>Dual</c:v>
                </c:pt>
                <c:pt idx="3">
                  <c:v>Room-based</c:v>
                </c:pt>
                <c:pt idx="4">
                  <c:v>NLC</c:v>
                </c:pt>
                <c:pt idx="5">
                  <c:v>LLLC</c:v>
                </c:pt>
              </c:strCache>
            </c:strRef>
          </c:cat>
          <c:val>
            <c:numRef>
              <c:f>CSF!$F$3:$F$9</c:f>
              <c:numCache>
                <c:formatCode>0%</c:formatCode>
                <c:ptCount val="6"/>
                <c:pt idx="0">
                  <c:v>9.9999999999999978E-2</c:v>
                </c:pt>
                <c:pt idx="1">
                  <c:v>2.9999999999999971E-2</c:v>
                </c:pt>
                <c:pt idx="2">
                  <c:v>0.10000000000000003</c:v>
                </c:pt>
                <c:pt idx="3">
                  <c:v>0.16000000000000003</c:v>
                </c:pt>
                <c:pt idx="4">
                  <c:v>0.29000000000000004</c:v>
                </c:pt>
                <c:pt idx="5">
                  <c:v>0.28000000000000003</c:v>
                </c:pt>
              </c:numCache>
            </c:numRef>
          </c:val>
          <c:extLst>
            <c:ext xmlns:c16="http://schemas.microsoft.com/office/drawing/2014/chart" uri="{C3380CC4-5D6E-409C-BE32-E72D297353CC}">
              <c16:uniqueId val="{00000003-6505-4322-B903-D4D636F8F580}"/>
            </c:ext>
          </c:extLst>
        </c:ser>
        <c:dLbls>
          <c:showLegendKey val="0"/>
          <c:showVal val="0"/>
          <c:showCatName val="0"/>
          <c:showSerName val="0"/>
          <c:showPercent val="0"/>
          <c:showBubbleSize val="0"/>
        </c:dLbls>
        <c:gapWidth val="219"/>
        <c:overlap val="100"/>
        <c:axId val="1080101136"/>
        <c:axId val="1102039456"/>
      </c:barChart>
      <c:lineChart>
        <c:grouping val="standard"/>
        <c:varyColors val="0"/>
        <c:ser>
          <c:idx val="1"/>
          <c:order val="1"/>
          <c:tx>
            <c:strRef>
              <c:f>CSF!$D$2</c:f>
              <c:strCache>
                <c:ptCount val="1"/>
                <c:pt idx="0">
                  <c:v>Avg Control Savings</c:v>
                </c:pt>
              </c:strCache>
            </c:strRef>
          </c:tx>
          <c:spPr>
            <a:ln w="28575" cap="rnd">
              <a:noFill/>
              <a:round/>
            </a:ln>
            <a:effectLst/>
          </c:spPr>
          <c:marker>
            <c:symbol val="circle"/>
            <c:size val="5"/>
            <c:spPr>
              <a:solidFill>
                <a:schemeClr val="tx2"/>
              </a:solidFill>
              <a:ln w="9525">
                <a:solidFill>
                  <a:schemeClr val="tx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CSF!$B$3:$B$9</c:f>
              <c:strCache>
                <c:ptCount val="6"/>
                <c:pt idx="0">
                  <c:v>OS</c:v>
                </c:pt>
                <c:pt idx="1">
                  <c:v>DL</c:v>
                </c:pt>
                <c:pt idx="2">
                  <c:v>Dual</c:v>
                </c:pt>
                <c:pt idx="3">
                  <c:v>Room-based</c:v>
                </c:pt>
                <c:pt idx="4">
                  <c:v>NLC</c:v>
                </c:pt>
                <c:pt idx="5">
                  <c:v>LLLC</c:v>
                </c:pt>
              </c:strCache>
            </c:strRef>
          </c:cat>
          <c:val>
            <c:numRef>
              <c:f>CSF!$D$3:$D$9</c:f>
              <c:numCache>
                <c:formatCode>0%</c:formatCode>
                <c:ptCount val="6"/>
                <c:pt idx="0">
                  <c:v>0.24718750000000009</c:v>
                </c:pt>
                <c:pt idx="1">
                  <c:v>0.28481481481481485</c:v>
                </c:pt>
                <c:pt idx="2">
                  <c:v>0.37947368421052635</c:v>
                </c:pt>
                <c:pt idx="3">
                  <c:v>0.44</c:v>
                </c:pt>
                <c:pt idx="4">
                  <c:v>0.50600000000000001</c:v>
                </c:pt>
                <c:pt idx="5">
                  <c:v>0.57727272727272716</c:v>
                </c:pt>
              </c:numCache>
            </c:numRef>
          </c:val>
          <c:smooth val="0"/>
          <c:extLst>
            <c:ext xmlns:c16="http://schemas.microsoft.com/office/drawing/2014/chart" uri="{C3380CC4-5D6E-409C-BE32-E72D297353CC}">
              <c16:uniqueId val="{00000001-6505-4322-B903-D4D636F8F580}"/>
            </c:ext>
          </c:extLst>
        </c:ser>
        <c:ser>
          <c:idx val="4"/>
          <c:order val="4"/>
          <c:tx>
            <c:strRef>
              <c:f>CSF!$G$2</c:f>
              <c:strCache>
                <c:ptCount val="1"/>
                <c:pt idx="0">
                  <c:v>Max Control Savings</c:v>
                </c:pt>
              </c:strCache>
            </c:strRef>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CSF!$B$3:$B$9</c:f>
              <c:strCache>
                <c:ptCount val="6"/>
                <c:pt idx="0">
                  <c:v>OS</c:v>
                </c:pt>
                <c:pt idx="1">
                  <c:v>DL</c:v>
                </c:pt>
                <c:pt idx="2">
                  <c:v>Dual</c:v>
                </c:pt>
                <c:pt idx="3">
                  <c:v>Room-based</c:v>
                </c:pt>
                <c:pt idx="4">
                  <c:v>NLC</c:v>
                </c:pt>
                <c:pt idx="5">
                  <c:v>LLLC</c:v>
                </c:pt>
              </c:strCache>
            </c:strRef>
          </c:cat>
          <c:val>
            <c:numRef>
              <c:f>CSF!$G$3:$G$9</c:f>
              <c:numCache>
                <c:formatCode>0%</c:formatCode>
                <c:ptCount val="6"/>
                <c:pt idx="0">
                  <c:v>0.3</c:v>
                </c:pt>
                <c:pt idx="1">
                  <c:v>0.3</c:v>
                </c:pt>
                <c:pt idx="2">
                  <c:v>0.4</c:v>
                </c:pt>
                <c:pt idx="3">
                  <c:v>0.51</c:v>
                </c:pt>
                <c:pt idx="4">
                  <c:v>0.64</c:v>
                </c:pt>
                <c:pt idx="5">
                  <c:v>0.77</c:v>
                </c:pt>
              </c:numCache>
            </c:numRef>
          </c:val>
          <c:smooth val="0"/>
          <c:extLst>
            <c:ext xmlns:c16="http://schemas.microsoft.com/office/drawing/2014/chart" uri="{C3380CC4-5D6E-409C-BE32-E72D297353CC}">
              <c16:uniqueId val="{00000005-6505-4322-B903-D4D636F8F580}"/>
            </c:ext>
          </c:extLst>
        </c:ser>
        <c:dLbls>
          <c:showLegendKey val="0"/>
          <c:showVal val="0"/>
          <c:showCatName val="0"/>
          <c:showSerName val="0"/>
          <c:showPercent val="0"/>
          <c:showBubbleSize val="0"/>
        </c:dLbls>
        <c:marker val="1"/>
        <c:smooth val="0"/>
        <c:axId val="1080101136"/>
        <c:axId val="1102039456"/>
      </c:lineChart>
      <c:lineChart>
        <c:grouping val="standard"/>
        <c:varyColors val="0"/>
        <c:ser>
          <c:idx val="0"/>
          <c:order val="0"/>
          <c:tx>
            <c:strRef>
              <c:f>CSF!$C$2</c:f>
              <c:strCache>
                <c:ptCount val="1"/>
                <c:pt idx="0">
                  <c:v>TRM Measure Count</c:v>
                </c:pt>
              </c:strCache>
            </c:strRef>
          </c:tx>
          <c:spPr>
            <a:ln w="28575" cap="rnd">
              <a:noFill/>
              <a:round/>
            </a:ln>
            <a:effectLst/>
          </c:spPr>
          <c:marker>
            <c:symbol val="circle"/>
            <c:size val="15"/>
            <c:spPr>
              <a:noFill/>
              <a:ln w="9525">
                <a:noFill/>
              </a:ln>
              <a:effectLst/>
            </c:spPr>
          </c:marker>
          <c:dLbls>
            <c:numFmt formatCode="&quot;n=&quot;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CSF!$B$3:$B$9</c:f>
              <c:strCache>
                <c:ptCount val="6"/>
                <c:pt idx="0">
                  <c:v>OS</c:v>
                </c:pt>
                <c:pt idx="1">
                  <c:v>DL</c:v>
                </c:pt>
                <c:pt idx="2">
                  <c:v>Dual</c:v>
                </c:pt>
                <c:pt idx="3">
                  <c:v>Room-based</c:v>
                </c:pt>
                <c:pt idx="4">
                  <c:v>NLC</c:v>
                </c:pt>
                <c:pt idx="5">
                  <c:v>LLLC</c:v>
                </c:pt>
              </c:strCache>
            </c:strRef>
          </c:cat>
          <c:val>
            <c:numRef>
              <c:f>CSF!$C$3:$C$9</c:f>
              <c:numCache>
                <c:formatCode>General</c:formatCode>
                <c:ptCount val="6"/>
                <c:pt idx="0">
                  <c:v>33</c:v>
                </c:pt>
                <c:pt idx="1">
                  <c:v>28</c:v>
                </c:pt>
                <c:pt idx="2">
                  <c:v>19</c:v>
                </c:pt>
                <c:pt idx="3">
                  <c:v>6</c:v>
                </c:pt>
                <c:pt idx="4">
                  <c:v>20</c:v>
                </c:pt>
                <c:pt idx="5">
                  <c:v>11</c:v>
                </c:pt>
              </c:numCache>
            </c:numRef>
          </c:val>
          <c:smooth val="0"/>
          <c:extLst>
            <c:ext xmlns:c16="http://schemas.microsoft.com/office/drawing/2014/chart" uri="{C3380CC4-5D6E-409C-BE32-E72D297353CC}">
              <c16:uniqueId val="{00000000-6505-4322-B903-D4D636F8F580}"/>
            </c:ext>
          </c:extLst>
        </c:ser>
        <c:dLbls>
          <c:showLegendKey val="0"/>
          <c:showVal val="0"/>
          <c:showCatName val="0"/>
          <c:showSerName val="0"/>
          <c:showPercent val="0"/>
          <c:showBubbleSize val="0"/>
        </c:dLbls>
        <c:marker val="1"/>
        <c:smooth val="0"/>
        <c:axId val="794320096"/>
        <c:axId val="299761839"/>
      </c:lineChart>
      <c:catAx>
        <c:axId val="108010113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102039456"/>
        <c:crosses val="autoZero"/>
        <c:auto val="1"/>
        <c:lblAlgn val="ctr"/>
        <c:lblOffset val="100"/>
        <c:noMultiLvlLbl val="0"/>
      </c:catAx>
      <c:valAx>
        <c:axId val="11020394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0101136"/>
        <c:crosses val="autoZero"/>
        <c:crossBetween val="between"/>
      </c:valAx>
      <c:valAx>
        <c:axId val="299761839"/>
        <c:scaling>
          <c:orientation val="minMax"/>
          <c:max val="1000000"/>
          <c:min val="-30000"/>
        </c:scaling>
        <c:delete val="0"/>
        <c:axPos val="r"/>
        <c:numFmt formatCode="General"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4320096"/>
        <c:crosses val="max"/>
        <c:crossBetween val="between"/>
      </c:valAx>
      <c:catAx>
        <c:axId val="794320096"/>
        <c:scaling>
          <c:orientation val="minMax"/>
        </c:scaling>
        <c:delete val="1"/>
        <c:axPos val="b"/>
        <c:numFmt formatCode="General" sourceLinked="1"/>
        <c:majorTickMark val="out"/>
        <c:minorTickMark val="none"/>
        <c:tickLblPos val="nextTo"/>
        <c:crossAx val="299761839"/>
        <c:crosses val="autoZero"/>
        <c:auto val="1"/>
        <c:lblAlgn val="ctr"/>
        <c:lblOffset val="100"/>
        <c:noMultiLvlLbl val="0"/>
      </c:catAx>
      <c:spPr>
        <a:noFill/>
        <a:ln>
          <a:noFill/>
        </a:ln>
        <a:effectLst/>
      </c:spPr>
    </c:plotArea>
    <c:legend>
      <c:legendPos val="t"/>
      <c:legendEntry>
        <c:idx val="0"/>
        <c:delete val="1"/>
      </c:legendEntry>
      <c:legendEntry>
        <c:idx val="3"/>
        <c:delete val="1"/>
      </c:legendEntry>
      <c:legendEntry>
        <c:idx val="4"/>
        <c:delete val="1"/>
      </c:legendEntry>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[DLC_TRM-Research_07262024.xlsx]Life!EUL_Summary</c:name>
    <c:fmtId val="8"/>
  </c:pivotSource>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a:t>TRM</a:t>
            </a:r>
            <a:r>
              <a:rPr lang="en-US" sz="1800" baseline="0"/>
              <a:t> Lighting Control Measure Life</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8575" cap="rnd">
            <a:noFill/>
            <a:round/>
          </a:ln>
          <a:effectLst/>
        </c:spPr>
        <c:marker>
          <c:symbol val="circle"/>
          <c:size val="15"/>
          <c:spPr>
            <a:solidFill>
              <a:schemeClr val="bg2">
                <a:lumMod val="75000"/>
              </a:schemeClr>
            </a:solidFill>
            <a:ln w="9525">
              <a:no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
        <c:spPr>
          <a:no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no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noFill/>
            <a:round/>
          </a:ln>
          <a:effectLst/>
        </c:spPr>
        <c:marker>
          <c:symbol val="circle"/>
          <c:size val="5"/>
          <c:spPr>
            <a:solidFill>
              <a:schemeClr val="tx2"/>
            </a:solidFill>
            <a:ln w="9525">
              <a:solidFill>
                <a:schemeClr val="tx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noFill/>
            <a:round/>
          </a:ln>
          <a:effectLst/>
        </c:spPr>
        <c:marker>
          <c:symbol val="circle"/>
          <c:size val="15"/>
          <c:spPr>
            <a:solidFill>
              <a:schemeClr val="bg2">
                <a:lumMod val="75000"/>
              </a:schemeClr>
            </a:solidFill>
            <a:ln w="9525">
              <a:noFill/>
            </a:ln>
            <a:effectLst/>
          </c:spPr>
        </c:marker>
      </c:pivotFmt>
      <c:pivotFmt>
        <c:idx val="6"/>
        <c:spPr>
          <a:solidFill>
            <a:schemeClr val="accent1"/>
          </a:solidFill>
          <a:ln w="28575" cap="rnd">
            <a:noFill/>
            <a:round/>
          </a:ln>
          <a:effectLst/>
        </c:spPr>
        <c:marker>
          <c:symbol val="circle"/>
          <c:size val="15"/>
          <c:spPr>
            <a:solidFill>
              <a:schemeClr val="bg2">
                <a:lumMod val="75000"/>
              </a:schemeClr>
            </a:solidFill>
            <a:ln w="9525">
              <a:noFill/>
            </a:ln>
            <a:effectLst/>
          </c:spPr>
        </c:marker>
      </c:pivotFmt>
      <c:pivotFmt>
        <c:idx val="7"/>
        <c:spPr>
          <a:solidFill>
            <a:schemeClr val="accent1"/>
          </a:solidFill>
          <a:ln w="28575" cap="rnd">
            <a:noFill/>
            <a:round/>
          </a:ln>
          <a:effectLst/>
        </c:spPr>
        <c:marker>
          <c:symbol val="circle"/>
          <c:size val="15"/>
          <c:spPr>
            <a:solidFill>
              <a:schemeClr val="bg2">
                <a:lumMod val="75000"/>
              </a:schemeClr>
            </a:solidFill>
            <a:ln w="9525">
              <a:noFill/>
            </a:ln>
            <a:effectLst/>
          </c:spPr>
        </c:marker>
      </c:pivotFmt>
      <c:pivotFmt>
        <c:idx val="8"/>
        <c:spPr>
          <a:solidFill>
            <a:schemeClr val="accent1"/>
          </a:solidFill>
          <a:ln w="28575" cap="rnd">
            <a:noFill/>
            <a:round/>
          </a:ln>
          <a:effectLst/>
        </c:spPr>
        <c:marker>
          <c:symbol val="circle"/>
          <c:size val="15"/>
          <c:spPr>
            <a:solidFill>
              <a:schemeClr val="bg2">
                <a:lumMod val="75000"/>
              </a:schemeClr>
            </a:solidFill>
            <a:ln w="9525">
              <a:noFill/>
            </a:ln>
            <a:effectLst/>
          </c:spPr>
        </c:marker>
      </c:pivotFmt>
      <c:pivotFmt>
        <c:idx val="9"/>
        <c:spPr>
          <a:no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circle"/>
          <c:size val="5"/>
          <c:spPr>
            <a:solidFill>
              <a:schemeClr val="tx2"/>
            </a:solidFill>
            <a:ln w="9525">
              <a:solidFill>
                <a:schemeClr val="tx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3"/>
        <c:spPr>
          <a:ln w="28575" cap="rnd">
            <a:noFill/>
            <a:round/>
          </a:ln>
          <a:effectLst/>
        </c:spPr>
        <c:marker>
          <c:symbol val="circle"/>
          <c:size val="15"/>
          <c:spPr>
            <a:noFill/>
            <a:ln w="9525">
              <a:noFill/>
            </a:ln>
            <a:effectLst/>
          </c:spPr>
        </c:marker>
        <c:dLbl>
          <c:idx val="0"/>
          <c:numFmt formatCode="&quot;n=&quot;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4"/>
        <c:spPr>
          <a:ln w="28575" cap="rnd">
            <a:noFill/>
            <a:round/>
          </a:ln>
          <a:effectLst/>
        </c:spPr>
        <c:marker>
          <c:symbol val="circle"/>
          <c:size val="5"/>
          <c:spPr>
            <a:solidFill>
              <a:schemeClr val="tx2"/>
            </a:solidFill>
            <a:ln w="9525">
              <a:no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5"/>
        <c:spPr>
          <a:no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ln w="28575" cap="rnd">
            <a:no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2"/>
          <c:order val="2"/>
          <c:tx>
            <c:strRef>
              <c:f>Life!$E$2</c:f>
              <c:strCache>
                <c:ptCount val="1"/>
                <c:pt idx="0">
                  <c:v>Min Measure Life</c:v>
                </c:pt>
              </c:strCache>
            </c:strRef>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Life!$B$3:$B$9</c:f>
              <c:strCache>
                <c:ptCount val="6"/>
                <c:pt idx="0">
                  <c:v>OS</c:v>
                </c:pt>
                <c:pt idx="1">
                  <c:v>DL</c:v>
                </c:pt>
                <c:pt idx="2">
                  <c:v>Dual</c:v>
                </c:pt>
                <c:pt idx="3">
                  <c:v>Room-based</c:v>
                </c:pt>
                <c:pt idx="4">
                  <c:v>NLC</c:v>
                </c:pt>
                <c:pt idx="5">
                  <c:v>LLLC</c:v>
                </c:pt>
              </c:strCache>
            </c:strRef>
          </c:cat>
          <c:val>
            <c:numRef>
              <c:f>Life!$E$3:$E$9</c:f>
              <c:numCache>
                <c:formatCode>0.0</c:formatCode>
                <c:ptCount val="6"/>
                <c:pt idx="0">
                  <c:v>7</c:v>
                </c:pt>
                <c:pt idx="1">
                  <c:v>7</c:v>
                </c:pt>
                <c:pt idx="2">
                  <c:v>7</c:v>
                </c:pt>
                <c:pt idx="3">
                  <c:v>7</c:v>
                </c:pt>
                <c:pt idx="4">
                  <c:v>7</c:v>
                </c:pt>
                <c:pt idx="5">
                  <c:v>7</c:v>
                </c:pt>
              </c:numCache>
            </c:numRef>
          </c:val>
          <c:extLst>
            <c:ext xmlns:c16="http://schemas.microsoft.com/office/drawing/2014/chart" uri="{C3380CC4-5D6E-409C-BE32-E72D297353CC}">
              <c16:uniqueId val="{00000000-CFC1-4A69-B1EA-541D259EE6DD}"/>
            </c:ext>
          </c:extLst>
        </c:ser>
        <c:ser>
          <c:idx val="3"/>
          <c:order val="3"/>
          <c:tx>
            <c:strRef>
              <c:f>Life!$F$2</c:f>
              <c:strCache>
                <c:ptCount val="1"/>
                <c:pt idx="0">
                  <c:v>Measure Life Range</c:v>
                </c:pt>
              </c:strCache>
            </c:strRef>
          </c:tx>
          <c:spPr>
            <a:solidFill>
              <a:schemeClr val="accent1">
                <a:lumMod val="40000"/>
                <a:lumOff val="60000"/>
              </a:schemeClr>
            </a:solidFill>
            <a:ln>
              <a:noFill/>
            </a:ln>
            <a:effectLst/>
          </c:spPr>
          <c:invertIfNegative val="0"/>
          <c:cat>
            <c:strRef>
              <c:f>Life!$B$3:$B$9</c:f>
              <c:strCache>
                <c:ptCount val="6"/>
                <c:pt idx="0">
                  <c:v>OS</c:v>
                </c:pt>
                <c:pt idx="1">
                  <c:v>DL</c:v>
                </c:pt>
                <c:pt idx="2">
                  <c:v>Dual</c:v>
                </c:pt>
                <c:pt idx="3">
                  <c:v>Room-based</c:v>
                </c:pt>
                <c:pt idx="4">
                  <c:v>NLC</c:v>
                </c:pt>
                <c:pt idx="5">
                  <c:v>LLLC</c:v>
                </c:pt>
              </c:strCache>
            </c:strRef>
          </c:cat>
          <c:val>
            <c:numRef>
              <c:f>Life!$F$3:$F$9</c:f>
              <c:numCache>
                <c:formatCode>0.0</c:formatCode>
                <c:ptCount val="6"/>
                <c:pt idx="0">
                  <c:v>8</c:v>
                </c:pt>
                <c:pt idx="1">
                  <c:v>8</c:v>
                </c:pt>
                <c:pt idx="2">
                  <c:v>8</c:v>
                </c:pt>
                <c:pt idx="3">
                  <c:v>8</c:v>
                </c:pt>
                <c:pt idx="4">
                  <c:v>9</c:v>
                </c:pt>
                <c:pt idx="5">
                  <c:v>8</c:v>
                </c:pt>
              </c:numCache>
            </c:numRef>
          </c:val>
          <c:extLst>
            <c:ext xmlns:c16="http://schemas.microsoft.com/office/drawing/2014/chart" uri="{C3380CC4-5D6E-409C-BE32-E72D297353CC}">
              <c16:uniqueId val="{00000001-CFC1-4A69-B1EA-541D259EE6DD}"/>
            </c:ext>
          </c:extLst>
        </c:ser>
        <c:dLbls>
          <c:showLegendKey val="0"/>
          <c:showVal val="0"/>
          <c:showCatName val="0"/>
          <c:showSerName val="0"/>
          <c:showPercent val="0"/>
          <c:showBubbleSize val="0"/>
        </c:dLbls>
        <c:gapWidth val="219"/>
        <c:overlap val="100"/>
        <c:axId val="1080101136"/>
        <c:axId val="1102039456"/>
      </c:barChart>
      <c:lineChart>
        <c:grouping val="standard"/>
        <c:varyColors val="0"/>
        <c:ser>
          <c:idx val="1"/>
          <c:order val="1"/>
          <c:tx>
            <c:strRef>
              <c:f>Life!$D$2</c:f>
              <c:strCache>
                <c:ptCount val="1"/>
                <c:pt idx="0">
                  <c:v>Avg Measure Life</c:v>
                </c:pt>
              </c:strCache>
            </c:strRef>
          </c:tx>
          <c:spPr>
            <a:ln w="28575" cap="rnd">
              <a:noFill/>
              <a:round/>
            </a:ln>
            <a:effectLst/>
          </c:spPr>
          <c:marker>
            <c:symbol val="circle"/>
            <c:size val="5"/>
            <c:spPr>
              <a:solidFill>
                <a:schemeClr val="tx2"/>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Life!$B$3:$B$9</c:f>
              <c:strCache>
                <c:ptCount val="6"/>
                <c:pt idx="0">
                  <c:v>OS</c:v>
                </c:pt>
                <c:pt idx="1">
                  <c:v>DL</c:v>
                </c:pt>
                <c:pt idx="2">
                  <c:v>Dual</c:v>
                </c:pt>
                <c:pt idx="3">
                  <c:v>Room-based</c:v>
                </c:pt>
                <c:pt idx="4">
                  <c:v>NLC</c:v>
                </c:pt>
                <c:pt idx="5">
                  <c:v>LLLC</c:v>
                </c:pt>
              </c:strCache>
            </c:strRef>
          </c:cat>
          <c:val>
            <c:numRef>
              <c:f>Life!$D$3:$D$9</c:f>
              <c:numCache>
                <c:formatCode>0.0</c:formatCode>
                <c:ptCount val="6"/>
                <c:pt idx="0">
                  <c:v>9.545454545454545</c:v>
                </c:pt>
                <c:pt idx="1">
                  <c:v>9.7857142857142865</c:v>
                </c:pt>
                <c:pt idx="2">
                  <c:v>9.8421052631578956</c:v>
                </c:pt>
                <c:pt idx="3">
                  <c:v>10.333333333333334</c:v>
                </c:pt>
                <c:pt idx="4">
                  <c:v>11.75</c:v>
                </c:pt>
                <c:pt idx="5">
                  <c:v>12.181818181818182</c:v>
                </c:pt>
              </c:numCache>
            </c:numRef>
          </c:val>
          <c:smooth val="0"/>
          <c:extLst>
            <c:ext xmlns:c16="http://schemas.microsoft.com/office/drawing/2014/chart" uri="{C3380CC4-5D6E-409C-BE32-E72D297353CC}">
              <c16:uniqueId val="{00000002-CFC1-4A69-B1EA-541D259EE6DD}"/>
            </c:ext>
          </c:extLst>
        </c:ser>
        <c:ser>
          <c:idx val="4"/>
          <c:order val="4"/>
          <c:tx>
            <c:strRef>
              <c:f>Life!$G$2</c:f>
              <c:strCache>
                <c:ptCount val="1"/>
                <c:pt idx="0">
                  <c:v>Max Measure Life</c:v>
                </c:pt>
              </c:strCache>
            </c:strRef>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Life!$B$3:$B$9</c:f>
              <c:strCache>
                <c:ptCount val="6"/>
                <c:pt idx="0">
                  <c:v>OS</c:v>
                </c:pt>
                <c:pt idx="1">
                  <c:v>DL</c:v>
                </c:pt>
                <c:pt idx="2">
                  <c:v>Dual</c:v>
                </c:pt>
                <c:pt idx="3">
                  <c:v>Room-based</c:v>
                </c:pt>
                <c:pt idx="4">
                  <c:v>NLC</c:v>
                </c:pt>
                <c:pt idx="5">
                  <c:v>LLLC</c:v>
                </c:pt>
              </c:strCache>
            </c:strRef>
          </c:cat>
          <c:val>
            <c:numRef>
              <c:f>Life!$G$3:$G$9</c:f>
              <c:numCache>
                <c:formatCode>0.0</c:formatCode>
                <c:ptCount val="6"/>
                <c:pt idx="0">
                  <c:v>15</c:v>
                </c:pt>
                <c:pt idx="1">
                  <c:v>15</c:v>
                </c:pt>
                <c:pt idx="2">
                  <c:v>15</c:v>
                </c:pt>
                <c:pt idx="3">
                  <c:v>15</c:v>
                </c:pt>
                <c:pt idx="4">
                  <c:v>16</c:v>
                </c:pt>
                <c:pt idx="5">
                  <c:v>15</c:v>
                </c:pt>
              </c:numCache>
            </c:numRef>
          </c:val>
          <c:smooth val="0"/>
          <c:extLst>
            <c:ext xmlns:c16="http://schemas.microsoft.com/office/drawing/2014/chart" uri="{C3380CC4-5D6E-409C-BE32-E72D297353CC}">
              <c16:uniqueId val="{00000003-CFC1-4A69-B1EA-541D259EE6DD}"/>
            </c:ext>
          </c:extLst>
        </c:ser>
        <c:dLbls>
          <c:showLegendKey val="0"/>
          <c:showVal val="0"/>
          <c:showCatName val="0"/>
          <c:showSerName val="0"/>
          <c:showPercent val="0"/>
          <c:showBubbleSize val="0"/>
        </c:dLbls>
        <c:marker val="1"/>
        <c:smooth val="0"/>
        <c:axId val="1080101136"/>
        <c:axId val="1102039456"/>
      </c:lineChart>
      <c:lineChart>
        <c:grouping val="standard"/>
        <c:varyColors val="0"/>
        <c:ser>
          <c:idx val="0"/>
          <c:order val="0"/>
          <c:tx>
            <c:strRef>
              <c:f>Life!$C$2</c:f>
              <c:strCache>
                <c:ptCount val="1"/>
                <c:pt idx="0">
                  <c:v>TRM Measure Count</c:v>
                </c:pt>
              </c:strCache>
            </c:strRef>
          </c:tx>
          <c:spPr>
            <a:ln w="28575" cap="rnd">
              <a:noFill/>
              <a:round/>
            </a:ln>
            <a:effectLst/>
          </c:spPr>
          <c:marker>
            <c:symbol val="circle"/>
            <c:size val="15"/>
            <c:spPr>
              <a:noFill/>
              <a:ln w="9525">
                <a:noFill/>
              </a:ln>
              <a:effectLst/>
            </c:spPr>
          </c:marker>
          <c:dLbls>
            <c:numFmt formatCode="&quot;n=&quot;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Life!$B$3:$B$9</c:f>
              <c:strCache>
                <c:ptCount val="6"/>
                <c:pt idx="0">
                  <c:v>OS</c:v>
                </c:pt>
                <c:pt idx="1">
                  <c:v>DL</c:v>
                </c:pt>
                <c:pt idx="2">
                  <c:v>Dual</c:v>
                </c:pt>
                <c:pt idx="3">
                  <c:v>Room-based</c:v>
                </c:pt>
                <c:pt idx="4">
                  <c:v>NLC</c:v>
                </c:pt>
                <c:pt idx="5">
                  <c:v>LLLC</c:v>
                </c:pt>
              </c:strCache>
            </c:strRef>
          </c:cat>
          <c:val>
            <c:numRef>
              <c:f>Life!$C$3:$C$9</c:f>
              <c:numCache>
                <c:formatCode>General</c:formatCode>
                <c:ptCount val="6"/>
                <c:pt idx="0">
                  <c:v>33</c:v>
                </c:pt>
                <c:pt idx="1">
                  <c:v>28</c:v>
                </c:pt>
                <c:pt idx="2">
                  <c:v>19</c:v>
                </c:pt>
                <c:pt idx="3">
                  <c:v>6</c:v>
                </c:pt>
                <c:pt idx="4">
                  <c:v>20</c:v>
                </c:pt>
                <c:pt idx="5">
                  <c:v>11</c:v>
                </c:pt>
              </c:numCache>
            </c:numRef>
          </c:val>
          <c:smooth val="0"/>
          <c:extLst>
            <c:ext xmlns:c16="http://schemas.microsoft.com/office/drawing/2014/chart" uri="{C3380CC4-5D6E-409C-BE32-E72D297353CC}">
              <c16:uniqueId val="{00000004-CFC1-4A69-B1EA-541D259EE6DD}"/>
            </c:ext>
          </c:extLst>
        </c:ser>
        <c:dLbls>
          <c:showLegendKey val="0"/>
          <c:showVal val="0"/>
          <c:showCatName val="0"/>
          <c:showSerName val="0"/>
          <c:showPercent val="0"/>
          <c:showBubbleSize val="0"/>
        </c:dLbls>
        <c:marker val="1"/>
        <c:smooth val="0"/>
        <c:axId val="671614608"/>
        <c:axId val="868334992"/>
      </c:lineChart>
      <c:catAx>
        <c:axId val="108010113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102039456"/>
        <c:crosses val="autoZero"/>
        <c:auto val="1"/>
        <c:lblAlgn val="ctr"/>
        <c:lblOffset val="100"/>
        <c:noMultiLvlLbl val="0"/>
      </c:catAx>
      <c:valAx>
        <c:axId val="110203945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0101136"/>
        <c:crosses val="autoZero"/>
        <c:crossBetween val="between"/>
      </c:valAx>
      <c:valAx>
        <c:axId val="868334992"/>
        <c:scaling>
          <c:orientation val="minMax"/>
          <c:max val="1000000"/>
          <c:min val="-30000"/>
        </c:scaling>
        <c:delete val="0"/>
        <c:axPos val="r"/>
        <c:numFmt formatCode="General"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1614608"/>
        <c:crosses val="max"/>
        <c:crossBetween val="between"/>
      </c:valAx>
      <c:catAx>
        <c:axId val="671614608"/>
        <c:scaling>
          <c:orientation val="minMax"/>
        </c:scaling>
        <c:delete val="1"/>
        <c:axPos val="b"/>
        <c:numFmt formatCode="General" sourceLinked="1"/>
        <c:majorTickMark val="out"/>
        <c:minorTickMark val="none"/>
        <c:tickLblPos val="nextTo"/>
        <c:crossAx val="868334992"/>
        <c:crosses val="autoZero"/>
        <c:auto val="1"/>
        <c:lblAlgn val="ctr"/>
        <c:lblOffset val="100"/>
        <c:noMultiLvlLbl val="0"/>
      </c:catAx>
      <c:spPr>
        <a:noFill/>
        <a:ln>
          <a:noFill/>
        </a:ln>
        <a:effectLst/>
      </c:spPr>
    </c:plotArea>
    <c:legend>
      <c:legendPos val="t"/>
      <c:legendEntry>
        <c:idx val="0"/>
        <c:delete val="1"/>
      </c:legendEntry>
      <c:legendEntry>
        <c:idx val="3"/>
        <c:delete val="1"/>
      </c:legendEntry>
      <c:legendEntry>
        <c:idx val="4"/>
        <c:delete val="1"/>
      </c:legendEntry>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[DLC_TRM-Research_07262024.xlsx]Operating Hours!Hours_Summary</c:name>
    <c:fmtId val="13"/>
  </c:pivotSource>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a:t>TRM</a:t>
            </a:r>
            <a:r>
              <a:rPr lang="en-US" sz="1800" baseline="0"/>
              <a:t> Lighting Control Operating Hours</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8575" cap="rnd">
            <a:noFill/>
            <a:round/>
          </a:ln>
          <a:effectLst/>
        </c:spPr>
        <c:marker>
          <c:symbol val="circle"/>
          <c:size val="15"/>
          <c:spPr>
            <a:solidFill>
              <a:schemeClr val="bg2">
                <a:lumMod val="75000"/>
              </a:schemeClr>
            </a:solidFill>
            <a:ln w="9525">
              <a:no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
        <c:spPr>
          <a:no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no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noFill/>
            <a:round/>
          </a:ln>
          <a:effectLst/>
        </c:spPr>
        <c:marker>
          <c:symbol val="circle"/>
          <c:size val="5"/>
          <c:spPr>
            <a:solidFill>
              <a:schemeClr val="tx2"/>
            </a:solidFill>
            <a:ln w="9525">
              <a:solidFill>
                <a:schemeClr val="tx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noFill/>
            <a:round/>
          </a:ln>
          <a:effectLst/>
        </c:spPr>
        <c:marker>
          <c:symbol val="circle"/>
          <c:size val="15"/>
          <c:spPr>
            <a:solidFill>
              <a:schemeClr val="bg2">
                <a:lumMod val="75000"/>
              </a:schemeClr>
            </a:solidFill>
            <a:ln w="9525">
              <a:noFill/>
            </a:ln>
            <a:effectLst/>
          </c:spPr>
        </c:marker>
      </c:pivotFmt>
      <c:pivotFmt>
        <c:idx val="6"/>
        <c:spPr>
          <a:solidFill>
            <a:schemeClr val="accent1"/>
          </a:solidFill>
          <a:ln w="28575" cap="rnd">
            <a:noFill/>
            <a:round/>
          </a:ln>
          <a:effectLst/>
        </c:spPr>
        <c:marker>
          <c:symbol val="circle"/>
          <c:size val="15"/>
          <c:spPr>
            <a:solidFill>
              <a:schemeClr val="bg2">
                <a:lumMod val="75000"/>
              </a:schemeClr>
            </a:solidFill>
            <a:ln w="9525">
              <a:noFill/>
            </a:ln>
            <a:effectLst/>
          </c:spPr>
        </c:marker>
      </c:pivotFmt>
      <c:pivotFmt>
        <c:idx val="7"/>
        <c:spPr>
          <a:solidFill>
            <a:schemeClr val="accent1"/>
          </a:solidFill>
          <a:ln w="28575" cap="rnd">
            <a:noFill/>
            <a:round/>
          </a:ln>
          <a:effectLst/>
        </c:spPr>
        <c:marker>
          <c:symbol val="circle"/>
          <c:size val="15"/>
          <c:spPr>
            <a:solidFill>
              <a:schemeClr val="bg2">
                <a:lumMod val="75000"/>
              </a:schemeClr>
            </a:solidFill>
            <a:ln w="9525">
              <a:noFill/>
            </a:ln>
            <a:effectLst/>
          </c:spPr>
        </c:marker>
      </c:pivotFmt>
      <c:pivotFmt>
        <c:idx val="8"/>
        <c:spPr>
          <a:solidFill>
            <a:schemeClr val="accent1"/>
          </a:solidFill>
          <a:ln w="28575" cap="rnd">
            <a:noFill/>
            <a:round/>
          </a:ln>
          <a:effectLst/>
        </c:spPr>
        <c:marker>
          <c:symbol val="circle"/>
          <c:size val="15"/>
          <c:spPr>
            <a:solidFill>
              <a:schemeClr val="bg2">
                <a:lumMod val="75000"/>
              </a:schemeClr>
            </a:solidFill>
            <a:ln w="9525">
              <a:noFill/>
            </a:ln>
            <a:effectLst/>
          </c:spPr>
        </c:marker>
      </c:pivotFmt>
      <c:pivotFmt>
        <c:idx val="9"/>
        <c:spPr>
          <a:no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circle"/>
          <c:size val="5"/>
          <c:spPr>
            <a:solidFill>
              <a:schemeClr val="tx2"/>
            </a:solidFill>
            <a:ln w="9525">
              <a:solidFill>
                <a:schemeClr val="tx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8575" cap="rnd">
            <a:noFill/>
            <a:round/>
          </a:ln>
          <a:effectLst/>
        </c:spPr>
        <c:marker>
          <c:symbol val="circle"/>
          <c:size val="1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w="28575" cap="rnd">
            <a:noFill/>
            <a:round/>
          </a:ln>
          <a:effectLst/>
        </c:spPr>
        <c:marker>
          <c:symbol val="circle"/>
          <c:size val="5"/>
          <c:spPr>
            <a:solidFill>
              <a:schemeClr val="tx2"/>
            </a:solidFill>
            <a:ln w="9525">
              <a:no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5"/>
        <c:spPr>
          <a:no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8575" cap="rnd">
            <a:no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8"/>
        <c:spPr>
          <a:no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1">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circle"/>
          <c:size val="5"/>
          <c:spPr>
            <a:solidFill>
              <a:schemeClr val="tx2"/>
            </a:solidFill>
            <a:ln w="9525">
              <a:no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1"/>
        <c:spPr>
          <a:solidFill>
            <a:schemeClr val="accent1"/>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2"/>
        <c:spPr>
          <a:ln w="28575" cap="rnd">
            <a:noFill/>
            <a:round/>
          </a:ln>
          <a:effectLst/>
        </c:spPr>
        <c:marker>
          <c:symbol val="circle"/>
          <c:size val="15"/>
          <c:spPr>
            <a:noFill/>
            <a:ln w="9525">
              <a:noFill/>
            </a:ln>
            <a:effectLst/>
          </c:spPr>
        </c:marker>
        <c:dLbl>
          <c:idx val="0"/>
          <c:numFmt formatCode="&quot;n=&quot;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3"/>
        <c:spPr>
          <a:ln w="28575" cap="rnd">
            <a:noFill/>
            <a:round/>
          </a:ln>
          <a:effectLst/>
        </c:spPr>
        <c:marker>
          <c:symbol val="circle"/>
          <c:size val="5"/>
          <c:spPr>
            <a:solidFill>
              <a:schemeClr val="tx2"/>
            </a:solidFill>
            <a:ln w="9525">
              <a:no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4"/>
        <c:spPr>
          <a:no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25"/>
        <c:spPr>
          <a:solidFill>
            <a:schemeClr val="accent1">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6"/>
        <c:spPr>
          <a:ln w="28575" cap="rnd">
            <a:no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2"/>
          <c:order val="2"/>
          <c:tx>
            <c:strRef>
              <c:f>'Operating Hours'!$E$2</c:f>
              <c:strCache>
                <c:ptCount val="1"/>
                <c:pt idx="0">
                  <c:v>Min Operating Hours</c:v>
                </c:pt>
              </c:strCache>
            </c:strRef>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'Operating Hours'!$B$3:$B$9</c:f>
              <c:strCache>
                <c:ptCount val="6"/>
                <c:pt idx="0">
                  <c:v>OS</c:v>
                </c:pt>
                <c:pt idx="1">
                  <c:v>DL</c:v>
                </c:pt>
                <c:pt idx="2">
                  <c:v>Dual</c:v>
                </c:pt>
                <c:pt idx="3">
                  <c:v>NLC</c:v>
                </c:pt>
                <c:pt idx="4">
                  <c:v>LLLC</c:v>
                </c:pt>
                <c:pt idx="5">
                  <c:v>Room-based</c:v>
                </c:pt>
              </c:strCache>
            </c:strRef>
          </c:cat>
          <c:val>
            <c:numRef>
              <c:f>'Operating Hours'!$E$3:$E$9</c:f>
              <c:numCache>
                <c:formatCode>#,##0</c:formatCode>
                <c:ptCount val="6"/>
                <c:pt idx="0">
                  <c:v>1980</c:v>
                </c:pt>
                <c:pt idx="1">
                  <c:v>2294</c:v>
                </c:pt>
                <c:pt idx="2">
                  <c:v>2294</c:v>
                </c:pt>
                <c:pt idx="3">
                  <c:v>2669</c:v>
                </c:pt>
                <c:pt idx="4">
                  <c:v>2920</c:v>
                </c:pt>
                <c:pt idx="5">
                  <c:v>2920</c:v>
                </c:pt>
              </c:numCache>
            </c:numRef>
          </c:val>
          <c:extLst>
            <c:ext xmlns:c16="http://schemas.microsoft.com/office/drawing/2014/chart" uri="{C3380CC4-5D6E-409C-BE32-E72D297353CC}">
              <c16:uniqueId val="{00000007-5D62-411B-BCB6-8B7548E5D10E}"/>
            </c:ext>
          </c:extLst>
        </c:ser>
        <c:ser>
          <c:idx val="3"/>
          <c:order val="3"/>
          <c:tx>
            <c:strRef>
              <c:f>'Operating Hours'!$F$2</c:f>
              <c:strCache>
                <c:ptCount val="1"/>
                <c:pt idx="0">
                  <c:v>Operating Hours Range</c:v>
                </c:pt>
              </c:strCache>
            </c:strRef>
          </c:tx>
          <c:spPr>
            <a:solidFill>
              <a:schemeClr val="accent1">
                <a:lumMod val="40000"/>
                <a:lumOff val="60000"/>
              </a:schemeClr>
            </a:solidFill>
            <a:ln>
              <a:noFill/>
            </a:ln>
            <a:effectLst/>
          </c:spPr>
          <c:invertIfNegative val="0"/>
          <c:cat>
            <c:strRef>
              <c:f>'Operating Hours'!$B$3:$B$9</c:f>
              <c:strCache>
                <c:ptCount val="6"/>
                <c:pt idx="0">
                  <c:v>OS</c:v>
                </c:pt>
                <c:pt idx="1">
                  <c:v>DL</c:v>
                </c:pt>
                <c:pt idx="2">
                  <c:v>Dual</c:v>
                </c:pt>
                <c:pt idx="3">
                  <c:v>NLC</c:v>
                </c:pt>
                <c:pt idx="4">
                  <c:v>LLLC</c:v>
                </c:pt>
                <c:pt idx="5">
                  <c:v>Room-based</c:v>
                </c:pt>
              </c:strCache>
            </c:strRef>
          </c:cat>
          <c:val>
            <c:numRef>
              <c:f>'Operating Hours'!$F$3:$F$9</c:f>
              <c:numCache>
                <c:formatCode>#,##0</c:formatCode>
                <c:ptCount val="6"/>
                <c:pt idx="0">
                  <c:v>2459</c:v>
                </c:pt>
                <c:pt idx="1">
                  <c:v>2145</c:v>
                </c:pt>
                <c:pt idx="2">
                  <c:v>2145</c:v>
                </c:pt>
                <c:pt idx="3">
                  <c:v>1784</c:v>
                </c:pt>
                <c:pt idx="4">
                  <c:v>1533</c:v>
                </c:pt>
                <c:pt idx="5">
                  <c:v>1178</c:v>
                </c:pt>
              </c:numCache>
            </c:numRef>
          </c:val>
          <c:extLst>
            <c:ext xmlns:c16="http://schemas.microsoft.com/office/drawing/2014/chart" uri="{C3380CC4-5D6E-409C-BE32-E72D297353CC}">
              <c16:uniqueId val="{00000008-5D62-411B-BCB6-8B7548E5D10E}"/>
            </c:ext>
          </c:extLst>
        </c:ser>
        <c:dLbls>
          <c:showLegendKey val="0"/>
          <c:showVal val="0"/>
          <c:showCatName val="0"/>
          <c:showSerName val="0"/>
          <c:showPercent val="0"/>
          <c:showBubbleSize val="0"/>
        </c:dLbls>
        <c:gapWidth val="219"/>
        <c:overlap val="100"/>
        <c:axId val="1080101136"/>
        <c:axId val="1102039456"/>
      </c:barChart>
      <c:lineChart>
        <c:grouping val="standard"/>
        <c:varyColors val="0"/>
        <c:ser>
          <c:idx val="1"/>
          <c:order val="1"/>
          <c:tx>
            <c:strRef>
              <c:f>'Operating Hours'!$D$2</c:f>
              <c:strCache>
                <c:ptCount val="1"/>
                <c:pt idx="0">
                  <c:v>Avg Operating Hours</c:v>
                </c:pt>
              </c:strCache>
            </c:strRef>
          </c:tx>
          <c:spPr>
            <a:ln w="28575" cap="rnd">
              <a:noFill/>
              <a:round/>
            </a:ln>
            <a:effectLst/>
          </c:spPr>
          <c:marker>
            <c:symbol val="circle"/>
            <c:size val="5"/>
            <c:spPr>
              <a:solidFill>
                <a:schemeClr val="tx2"/>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'Operating Hours'!$B$3:$B$9</c:f>
              <c:strCache>
                <c:ptCount val="6"/>
                <c:pt idx="0">
                  <c:v>OS</c:v>
                </c:pt>
                <c:pt idx="1">
                  <c:v>DL</c:v>
                </c:pt>
                <c:pt idx="2">
                  <c:v>Dual</c:v>
                </c:pt>
                <c:pt idx="3">
                  <c:v>NLC</c:v>
                </c:pt>
                <c:pt idx="4">
                  <c:v>LLLC</c:v>
                </c:pt>
                <c:pt idx="5">
                  <c:v>Room-based</c:v>
                </c:pt>
              </c:strCache>
            </c:strRef>
          </c:cat>
          <c:val>
            <c:numRef>
              <c:f>'Operating Hours'!$D$3:$D$9</c:f>
              <c:numCache>
                <c:formatCode>#,##0</c:formatCode>
                <c:ptCount val="6"/>
                <c:pt idx="0">
                  <c:v>3243.4545454545455</c:v>
                </c:pt>
                <c:pt idx="1">
                  <c:v>3351.6428571428573</c:v>
                </c:pt>
                <c:pt idx="2">
                  <c:v>3335.0526315789475</c:v>
                </c:pt>
                <c:pt idx="3">
                  <c:v>3487.75</c:v>
                </c:pt>
                <c:pt idx="4">
                  <c:v>3700.2727272727275</c:v>
                </c:pt>
                <c:pt idx="5">
                  <c:v>3436.1666666666665</c:v>
                </c:pt>
              </c:numCache>
            </c:numRef>
          </c:val>
          <c:smooth val="0"/>
          <c:extLst>
            <c:ext xmlns:c16="http://schemas.microsoft.com/office/drawing/2014/chart" uri="{C3380CC4-5D6E-409C-BE32-E72D297353CC}">
              <c16:uniqueId val="{00000002-5D62-411B-BCB6-8B7548E5D10E}"/>
            </c:ext>
          </c:extLst>
        </c:ser>
        <c:ser>
          <c:idx val="4"/>
          <c:order val="4"/>
          <c:tx>
            <c:strRef>
              <c:f>'Operating Hours'!$G$2</c:f>
              <c:strCache>
                <c:ptCount val="1"/>
                <c:pt idx="0">
                  <c:v>Max Operating Hours</c:v>
                </c:pt>
              </c:strCache>
            </c:strRef>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'Operating Hours'!$B$3:$B$9</c:f>
              <c:strCache>
                <c:ptCount val="6"/>
                <c:pt idx="0">
                  <c:v>OS</c:v>
                </c:pt>
                <c:pt idx="1">
                  <c:v>DL</c:v>
                </c:pt>
                <c:pt idx="2">
                  <c:v>Dual</c:v>
                </c:pt>
                <c:pt idx="3">
                  <c:v>NLC</c:v>
                </c:pt>
                <c:pt idx="4">
                  <c:v>LLLC</c:v>
                </c:pt>
                <c:pt idx="5">
                  <c:v>Room-based</c:v>
                </c:pt>
              </c:strCache>
            </c:strRef>
          </c:cat>
          <c:val>
            <c:numRef>
              <c:f>'Operating Hours'!$G$3:$G$9</c:f>
              <c:numCache>
                <c:formatCode>#,##0</c:formatCode>
                <c:ptCount val="6"/>
                <c:pt idx="0">
                  <c:v>4439</c:v>
                </c:pt>
                <c:pt idx="1">
                  <c:v>4439</c:v>
                </c:pt>
                <c:pt idx="2">
                  <c:v>4439</c:v>
                </c:pt>
                <c:pt idx="3">
                  <c:v>4453</c:v>
                </c:pt>
                <c:pt idx="4">
                  <c:v>4453</c:v>
                </c:pt>
                <c:pt idx="5">
                  <c:v>4098</c:v>
                </c:pt>
              </c:numCache>
            </c:numRef>
          </c:val>
          <c:smooth val="0"/>
          <c:extLst>
            <c:ext xmlns:c16="http://schemas.microsoft.com/office/drawing/2014/chart" uri="{C3380CC4-5D6E-409C-BE32-E72D297353CC}">
              <c16:uniqueId val="{00000009-5D62-411B-BCB6-8B7548E5D10E}"/>
            </c:ext>
          </c:extLst>
        </c:ser>
        <c:dLbls>
          <c:showLegendKey val="0"/>
          <c:showVal val="0"/>
          <c:showCatName val="0"/>
          <c:showSerName val="0"/>
          <c:showPercent val="0"/>
          <c:showBubbleSize val="0"/>
        </c:dLbls>
        <c:marker val="1"/>
        <c:smooth val="0"/>
        <c:axId val="1080101136"/>
        <c:axId val="1102039456"/>
      </c:lineChart>
      <c:lineChart>
        <c:grouping val="standard"/>
        <c:varyColors val="0"/>
        <c:ser>
          <c:idx val="0"/>
          <c:order val="0"/>
          <c:tx>
            <c:strRef>
              <c:f>'Operating Hours'!$C$2</c:f>
              <c:strCache>
                <c:ptCount val="1"/>
                <c:pt idx="0">
                  <c:v>TRM Measure Count</c:v>
                </c:pt>
              </c:strCache>
            </c:strRef>
          </c:tx>
          <c:spPr>
            <a:ln w="28575" cap="rnd">
              <a:noFill/>
              <a:round/>
            </a:ln>
            <a:effectLst/>
          </c:spPr>
          <c:marker>
            <c:symbol val="circle"/>
            <c:size val="15"/>
            <c:spPr>
              <a:noFill/>
              <a:ln w="9525">
                <a:noFill/>
              </a:ln>
              <a:effectLst/>
            </c:spPr>
          </c:marker>
          <c:dLbls>
            <c:numFmt formatCode="&quot;n=&quot;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'Operating Hours'!$B$3:$B$9</c:f>
              <c:strCache>
                <c:ptCount val="6"/>
                <c:pt idx="0">
                  <c:v>OS</c:v>
                </c:pt>
                <c:pt idx="1">
                  <c:v>DL</c:v>
                </c:pt>
                <c:pt idx="2">
                  <c:v>Dual</c:v>
                </c:pt>
                <c:pt idx="3">
                  <c:v>NLC</c:v>
                </c:pt>
                <c:pt idx="4">
                  <c:v>LLLC</c:v>
                </c:pt>
                <c:pt idx="5">
                  <c:v>Room-based</c:v>
                </c:pt>
              </c:strCache>
            </c:strRef>
          </c:cat>
          <c:val>
            <c:numRef>
              <c:f>'Operating Hours'!$C$3:$C$9</c:f>
              <c:numCache>
                <c:formatCode>General</c:formatCode>
                <c:ptCount val="6"/>
                <c:pt idx="0">
                  <c:v>33</c:v>
                </c:pt>
                <c:pt idx="1">
                  <c:v>28</c:v>
                </c:pt>
                <c:pt idx="2">
                  <c:v>19</c:v>
                </c:pt>
                <c:pt idx="3">
                  <c:v>20</c:v>
                </c:pt>
                <c:pt idx="4">
                  <c:v>11</c:v>
                </c:pt>
                <c:pt idx="5">
                  <c:v>6</c:v>
                </c:pt>
              </c:numCache>
            </c:numRef>
          </c:val>
          <c:smooth val="0"/>
          <c:extLst>
            <c:ext xmlns:c16="http://schemas.microsoft.com/office/drawing/2014/chart" uri="{C3380CC4-5D6E-409C-BE32-E72D297353CC}">
              <c16:uniqueId val="{00000004-5D62-411B-BCB6-8B7548E5D10E}"/>
            </c:ext>
          </c:extLst>
        </c:ser>
        <c:dLbls>
          <c:showLegendKey val="0"/>
          <c:showVal val="0"/>
          <c:showCatName val="0"/>
          <c:showSerName val="0"/>
          <c:showPercent val="0"/>
          <c:showBubbleSize val="0"/>
        </c:dLbls>
        <c:marker val="1"/>
        <c:smooth val="0"/>
        <c:axId val="773682288"/>
        <c:axId val="1662863600"/>
      </c:lineChart>
      <c:catAx>
        <c:axId val="108010113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102039456"/>
        <c:crosses val="autoZero"/>
        <c:auto val="1"/>
        <c:lblAlgn val="ctr"/>
        <c:lblOffset val="100"/>
        <c:noMultiLvlLbl val="0"/>
      </c:catAx>
      <c:valAx>
        <c:axId val="11020394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0101136"/>
        <c:crosses val="autoZero"/>
        <c:crossBetween val="between"/>
      </c:valAx>
      <c:valAx>
        <c:axId val="1662863600"/>
        <c:scaling>
          <c:orientation val="minMax"/>
          <c:max val="1000000"/>
          <c:min val="-30000"/>
        </c:scaling>
        <c:delete val="0"/>
        <c:axPos val="r"/>
        <c:numFmt formatCode="General"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3682288"/>
        <c:crosses val="max"/>
        <c:crossBetween val="between"/>
      </c:valAx>
      <c:catAx>
        <c:axId val="773682288"/>
        <c:scaling>
          <c:orientation val="minMax"/>
        </c:scaling>
        <c:delete val="1"/>
        <c:axPos val="b"/>
        <c:numFmt formatCode="General" sourceLinked="1"/>
        <c:majorTickMark val="out"/>
        <c:minorTickMark val="none"/>
        <c:tickLblPos val="nextTo"/>
        <c:crossAx val="1662863600"/>
        <c:crosses val="autoZero"/>
        <c:auto val="1"/>
        <c:lblAlgn val="ctr"/>
        <c:lblOffset val="100"/>
        <c:noMultiLvlLbl val="0"/>
      </c:catAx>
      <c:spPr>
        <a:noFill/>
        <a:ln>
          <a:noFill/>
        </a:ln>
        <a:effectLst/>
      </c:spPr>
    </c:plotArea>
    <c:legend>
      <c:legendPos val="t"/>
      <c:legendEntry>
        <c:idx val="0"/>
        <c:delete val="1"/>
      </c:legendEntry>
      <c:legendEntry>
        <c:idx val="3"/>
        <c:delete val="1"/>
      </c:legendEntry>
      <c:legendEntry>
        <c:idx val="4"/>
        <c:delete val="1"/>
      </c:legendEntry>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18</xdr:col>
      <xdr:colOff>409223</xdr:colOff>
      <xdr:row>18</xdr:row>
      <xdr:rowOff>119944</xdr:rowOff>
    </xdr:from>
    <xdr:to>
      <xdr:col>27</xdr:col>
      <xdr:colOff>98778</xdr:colOff>
      <xdr:row>42</xdr:row>
      <xdr:rowOff>58788</xdr:rowOff>
    </xdr:to>
    <xdr:pic>
      <xdr:nvPicPr>
        <xdr:cNvPr id="3" name="Picture 2">
          <a:extLst>
            <a:ext uri="{FF2B5EF4-FFF2-40B4-BE49-F238E27FC236}">
              <a16:creationId xmlns:a16="http://schemas.microsoft.com/office/drawing/2014/main" id="{A5A89DC8-28CC-9237-E1C7-1E125A5A4097}"/>
            </a:ext>
          </a:extLst>
        </xdr:cNvPr>
        <xdr:cNvPicPr>
          <a:picLocks noChangeAspect="1"/>
        </xdr:cNvPicPr>
      </xdr:nvPicPr>
      <xdr:blipFill>
        <a:blip xmlns:r="http://schemas.openxmlformats.org/officeDocument/2006/relationships" r:embed="rId1"/>
        <a:stretch>
          <a:fillRect/>
        </a:stretch>
      </xdr:blipFill>
      <xdr:spPr>
        <a:xfrm>
          <a:off x="22055667" y="3421944"/>
          <a:ext cx="7711722" cy="43415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336550</xdr:colOff>
      <xdr:row>1</xdr:row>
      <xdr:rowOff>0</xdr:rowOff>
    </xdr:from>
    <xdr:to>
      <xdr:col>13</xdr:col>
      <xdr:colOff>301625</xdr:colOff>
      <xdr:row>16</xdr:row>
      <xdr:rowOff>155575</xdr:rowOff>
    </xdr:to>
    <xdr:graphicFrame macro="">
      <xdr:nvGraphicFramePr>
        <xdr:cNvPr id="2" name="Chart 1">
          <a:extLst>
            <a:ext uri="{FF2B5EF4-FFF2-40B4-BE49-F238E27FC236}">
              <a16:creationId xmlns:a16="http://schemas.microsoft.com/office/drawing/2014/main" id="{92566A10-0729-C922-7558-0B6656CE3BD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282575</xdr:colOff>
      <xdr:row>1</xdr:row>
      <xdr:rowOff>0</xdr:rowOff>
    </xdr:from>
    <xdr:to>
      <xdr:col>7</xdr:col>
      <xdr:colOff>111125</xdr:colOff>
      <xdr:row>16</xdr:row>
      <xdr:rowOff>155575</xdr:rowOff>
    </xdr:to>
    <xdr:graphicFrame macro="">
      <xdr:nvGraphicFramePr>
        <xdr:cNvPr id="4" name="Chart 3">
          <a:extLst>
            <a:ext uri="{FF2B5EF4-FFF2-40B4-BE49-F238E27FC236}">
              <a16:creationId xmlns:a16="http://schemas.microsoft.com/office/drawing/2014/main" id="{83E50C5A-6168-E227-E884-ABA6452D129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12</xdr:col>
      <xdr:colOff>523875</xdr:colOff>
      <xdr:row>18</xdr:row>
      <xdr:rowOff>0</xdr:rowOff>
    </xdr:from>
    <xdr:to>
      <xdr:col>23</xdr:col>
      <xdr:colOff>114300</xdr:colOff>
      <xdr:row>44</xdr:row>
      <xdr:rowOff>17470</xdr:rowOff>
    </xdr:to>
    <xdr:pic>
      <xdr:nvPicPr>
        <xdr:cNvPr id="5" name="Picture 4">
          <a:extLst>
            <a:ext uri="{FF2B5EF4-FFF2-40B4-BE49-F238E27FC236}">
              <a16:creationId xmlns:a16="http://schemas.microsoft.com/office/drawing/2014/main" id="{BF3B69E7-983D-F6FA-F671-D5203517B22C}"/>
            </a:ext>
          </a:extLst>
        </xdr:cNvPr>
        <xdr:cNvPicPr>
          <a:picLocks noChangeAspect="1"/>
        </xdr:cNvPicPr>
      </xdr:nvPicPr>
      <xdr:blipFill>
        <a:blip xmlns:r="http://schemas.openxmlformats.org/officeDocument/2006/relationships" r:embed="rId3"/>
        <a:stretch>
          <a:fillRect/>
        </a:stretch>
      </xdr:blipFill>
      <xdr:spPr>
        <a:xfrm>
          <a:off x="8994775" y="3505200"/>
          <a:ext cx="9667875" cy="51927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4</xdr:row>
      <xdr:rowOff>161925</xdr:rowOff>
    </xdr:from>
    <xdr:to>
      <xdr:col>0</xdr:col>
      <xdr:colOff>1981200</xdr:colOff>
      <xdr:row>19</xdr:row>
      <xdr:rowOff>152400</xdr:rowOff>
    </xdr:to>
    <mc:AlternateContent xmlns:mc="http://schemas.openxmlformats.org/markup-compatibility/2006" xmlns:a14="http://schemas.microsoft.com/office/drawing/2010/main">
      <mc:Choice Requires="a14">
        <xdr:graphicFrame macro="">
          <xdr:nvGraphicFramePr>
            <xdr:cNvPr id="5" name="Region">
              <a:extLst>
                <a:ext uri="{FF2B5EF4-FFF2-40B4-BE49-F238E27FC236}">
                  <a16:creationId xmlns:a16="http://schemas.microsoft.com/office/drawing/2014/main" id="{CB49ECC0-1B1B-5160-1420-F103F14E6AAC}"/>
                </a:ext>
              </a:extLst>
            </xdr:cNvPr>
            <xdr:cNvGraphicFramePr/>
          </xdr:nvGraphicFramePr>
          <xdr:xfrm>
            <a:off x="0" y="0"/>
            <a:ext cx="0" cy="0"/>
          </xdr:xfrm>
          <a:graphic>
            <a:graphicData uri="http://schemas.microsoft.com/office/drawing/2010/slicer">
              <sle:slicer xmlns:sle="http://schemas.microsoft.com/office/drawing/2010/slicer" name="Region"/>
            </a:graphicData>
          </a:graphic>
        </xdr:graphicFrame>
      </mc:Choice>
      <mc:Fallback xmlns="">
        <xdr:sp macro="" textlink="">
          <xdr:nvSpPr>
            <xdr:cNvPr id="0" name=""/>
            <xdr:cNvSpPr>
              <a:spLocks noTextEdit="1"/>
            </xdr:cNvSpPr>
          </xdr:nvSpPr>
          <xdr:spPr>
            <a:xfrm>
              <a:off x="152400" y="1304925"/>
              <a:ext cx="1828800" cy="30384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8</xdr:col>
      <xdr:colOff>447674</xdr:colOff>
      <xdr:row>1</xdr:row>
      <xdr:rowOff>61911</xdr:rowOff>
    </xdr:from>
    <xdr:to>
      <xdr:col>15</xdr:col>
      <xdr:colOff>511175</xdr:colOff>
      <xdr:row>16</xdr:row>
      <xdr:rowOff>187325</xdr:rowOff>
    </xdr:to>
    <xdr:graphicFrame macro="">
      <xdr:nvGraphicFramePr>
        <xdr:cNvPr id="6" name="Chart 5">
          <a:extLst>
            <a:ext uri="{FF2B5EF4-FFF2-40B4-BE49-F238E27FC236}">
              <a16:creationId xmlns:a16="http://schemas.microsoft.com/office/drawing/2014/main" id="{8F0C8EEB-83D8-2383-1756-8359A43126D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142875</xdr:colOff>
      <xdr:row>1</xdr:row>
      <xdr:rowOff>76200</xdr:rowOff>
    </xdr:from>
    <xdr:to>
      <xdr:col>0</xdr:col>
      <xdr:colOff>1978025</xdr:colOff>
      <xdr:row>4</xdr:row>
      <xdr:rowOff>53975</xdr:rowOff>
    </xdr:to>
    <mc:AlternateContent xmlns:mc="http://schemas.openxmlformats.org/markup-compatibility/2006" xmlns:a14="http://schemas.microsoft.com/office/drawing/2010/main">
      <mc:Choice Requires="a14">
        <xdr:graphicFrame macro="">
          <xdr:nvGraphicFramePr>
            <xdr:cNvPr id="7" name="Country">
              <a:extLst>
                <a:ext uri="{FF2B5EF4-FFF2-40B4-BE49-F238E27FC236}">
                  <a16:creationId xmlns:a16="http://schemas.microsoft.com/office/drawing/2014/main" id="{880B1CED-53E1-58D9-5CF2-F01EF11470F0}"/>
                </a:ext>
              </a:extLst>
            </xdr:cNvPr>
            <xdr:cNvGraphicFramePr/>
          </xdr:nvGraphicFramePr>
          <xdr:xfrm>
            <a:off x="0" y="0"/>
            <a:ext cx="0" cy="0"/>
          </xdr:xfrm>
          <a:graphic>
            <a:graphicData uri="http://schemas.microsoft.com/office/drawing/2010/slicer">
              <sle:slicer xmlns:sle="http://schemas.microsoft.com/office/drawing/2010/slicer" name="Country"/>
            </a:graphicData>
          </a:graphic>
        </xdr:graphicFrame>
      </mc:Choice>
      <mc:Fallback xmlns="">
        <xdr:sp macro="" textlink="">
          <xdr:nvSpPr>
            <xdr:cNvPr id="0" name=""/>
            <xdr:cNvSpPr>
              <a:spLocks noTextEdit="1"/>
            </xdr:cNvSpPr>
          </xdr:nvSpPr>
          <xdr:spPr>
            <a:xfrm>
              <a:off x="142875" y="266700"/>
              <a:ext cx="1835150" cy="9302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167923</xdr:colOff>
      <xdr:row>21</xdr:row>
      <xdr:rowOff>99484</xdr:rowOff>
    </xdr:from>
    <xdr:to>
      <xdr:col>0</xdr:col>
      <xdr:colOff>2015067</xdr:colOff>
      <xdr:row>26</xdr:row>
      <xdr:rowOff>61384</xdr:rowOff>
    </xdr:to>
    <mc:AlternateContent xmlns:mc="http://schemas.openxmlformats.org/markup-compatibility/2006" xmlns:a14="http://schemas.microsoft.com/office/drawing/2010/main">
      <mc:Choice Requires="a14">
        <xdr:graphicFrame macro="">
          <xdr:nvGraphicFramePr>
            <xdr:cNvPr id="9" name="Retrofit Eligible">
              <a:extLst>
                <a:ext uri="{FF2B5EF4-FFF2-40B4-BE49-F238E27FC236}">
                  <a16:creationId xmlns:a16="http://schemas.microsoft.com/office/drawing/2014/main" id="{15A44616-0006-C02E-6683-9A9518A1FC39}"/>
                </a:ext>
              </a:extLst>
            </xdr:cNvPr>
            <xdr:cNvGraphicFramePr/>
          </xdr:nvGraphicFramePr>
          <xdr:xfrm>
            <a:off x="0" y="0"/>
            <a:ext cx="0" cy="0"/>
          </xdr:xfrm>
          <a:graphic>
            <a:graphicData uri="http://schemas.microsoft.com/office/drawing/2010/slicer">
              <sle:slicer xmlns:sle="http://schemas.microsoft.com/office/drawing/2010/slicer" name="Retrofit Eligible"/>
            </a:graphicData>
          </a:graphic>
        </xdr:graphicFrame>
      </mc:Choice>
      <mc:Fallback xmlns="">
        <xdr:sp macro="" textlink="">
          <xdr:nvSpPr>
            <xdr:cNvPr id="0" name=""/>
            <xdr:cNvSpPr>
              <a:spLocks noTextEdit="1"/>
            </xdr:cNvSpPr>
          </xdr:nvSpPr>
          <xdr:spPr>
            <a:xfrm>
              <a:off x="167923" y="4480984"/>
              <a:ext cx="1847144" cy="9144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168627</xdr:colOff>
      <xdr:row>26</xdr:row>
      <xdr:rowOff>174272</xdr:rowOff>
    </xdr:from>
    <xdr:to>
      <xdr:col>0</xdr:col>
      <xdr:colOff>1996016</xdr:colOff>
      <xdr:row>31</xdr:row>
      <xdr:rowOff>136172</xdr:rowOff>
    </xdr:to>
    <mc:AlternateContent xmlns:mc="http://schemas.openxmlformats.org/markup-compatibility/2006" xmlns:a14="http://schemas.microsoft.com/office/drawing/2010/main">
      <mc:Choice Requires="a14">
        <xdr:graphicFrame macro="">
          <xdr:nvGraphicFramePr>
            <xdr:cNvPr id="10" name="NC Eligible">
              <a:extLst>
                <a:ext uri="{FF2B5EF4-FFF2-40B4-BE49-F238E27FC236}">
                  <a16:creationId xmlns:a16="http://schemas.microsoft.com/office/drawing/2014/main" id="{14B283E4-AAB7-84B8-13CC-8DDB9F15AA95}"/>
                </a:ext>
              </a:extLst>
            </xdr:cNvPr>
            <xdr:cNvGraphicFramePr/>
          </xdr:nvGraphicFramePr>
          <xdr:xfrm>
            <a:off x="0" y="0"/>
            <a:ext cx="0" cy="0"/>
          </xdr:xfrm>
          <a:graphic>
            <a:graphicData uri="http://schemas.microsoft.com/office/drawing/2010/slicer">
              <sle:slicer xmlns:sle="http://schemas.microsoft.com/office/drawing/2010/slicer" name="NC Eligible"/>
            </a:graphicData>
          </a:graphic>
        </xdr:graphicFrame>
      </mc:Choice>
      <mc:Fallback xmlns="">
        <xdr:sp macro="" textlink="">
          <xdr:nvSpPr>
            <xdr:cNvPr id="0" name=""/>
            <xdr:cNvSpPr>
              <a:spLocks noTextEdit="1"/>
            </xdr:cNvSpPr>
          </xdr:nvSpPr>
          <xdr:spPr>
            <a:xfrm>
              <a:off x="168627" y="5508272"/>
              <a:ext cx="1827389" cy="9144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152400</xdr:colOff>
      <xdr:row>4</xdr:row>
      <xdr:rowOff>161925</xdr:rowOff>
    </xdr:from>
    <xdr:to>
      <xdr:col>0</xdr:col>
      <xdr:colOff>1981200</xdr:colOff>
      <xdr:row>19</xdr:row>
      <xdr:rowOff>152400</xdr:rowOff>
    </xdr:to>
    <mc:AlternateContent xmlns:mc="http://schemas.openxmlformats.org/markup-compatibility/2006" xmlns:a14="http://schemas.microsoft.com/office/drawing/2010/main">
      <mc:Choice Requires="a14">
        <xdr:graphicFrame macro="">
          <xdr:nvGraphicFramePr>
            <xdr:cNvPr id="2" name="Region 1">
              <a:extLst>
                <a:ext uri="{FF2B5EF4-FFF2-40B4-BE49-F238E27FC236}">
                  <a16:creationId xmlns:a16="http://schemas.microsoft.com/office/drawing/2014/main" id="{37D4BC86-EE21-4933-89C2-2BC7DA3E1B1C}"/>
                </a:ext>
              </a:extLst>
            </xdr:cNvPr>
            <xdr:cNvGraphicFramePr/>
          </xdr:nvGraphicFramePr>
          <xdr:xfrm>
            <a:off x="0" y="0"/>
            <a:ext cx="0" cy="0"/>
          </xdr:xfrm>
          <a:graphic>
            <a:graphicData uri="http://schemas.microsoft.com/office/drawing/2010/slicer">
              <sle:slicer xmlns:sle="http://schemas.microsoft.com/office/drawing/2010/slicer" name="Region 1"/>
            </a:graphicData>
          </a:graphic>
        </xdr:graphicFrame>
      </mc:Choice>
      <mc:Fallback xmlns="">
        <xdr:sp macro="" textlink="">
          <xdr:nvSpPr>
            <xdr:cNvPr id="0" name=""/>
            <xdr:cNvSpPr>
              <a:spLocks noTextEdit="1"/>
            </xdr:cNvSpPr>
          </xdr:nvSpPr>
          <xdr:spPr>
            <a:xfrm>
              <a:off x="152400" y="1304925"/>
              <a:ext cx="1828800" cy="30384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8</xdr:col>
      <xdr:colOff>447674</xdr:colOff>
      <xdr:row>1</xdr:row>
      <xdr:rowOff>61911</xdr:rowOff>
    </xdr:from>
    <xdr:to>
      <xdr:col>15</xdr:col>
      <xdr:colOff>511175</xdr:colOff>
      <xdr:row>16</xdr:row>
      <xdr:rowOff>180975</xdr:rowOff>
    </xdr:to>
    <xdr:graphicFrame macro="">
      <xdr:nvGraphicFramePr>
        <xdr:cNvPr id="3" name="Chart 2">
          <a:extLst>
            <a:ext uri="{FF2B5EF4-FFF2-40B4-BE49-F238E27FC236}">
              <a16:creationId xmlns:a16="http://schemas.microsoft.com/office/drawing/2014/main" id="{40A5C4C0-3379-4396-AC46-52C6006515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142875</xdr:colOff>
      <xdr:row>1</xdr:row>
      <xdr:rowOff>76200</xdr:rowOff>
    </xdr:from>
    <xdr:to>
      <xdr:col>0</xdr:col>
      <xdr:colOff>1978025</xdr:colOff>
      <xdr:row>4</xdr:row>
      <xdr:rowOff>53975</xdr:rowOff>
    </xdr:to>
    <mc:AlternateContent xmlns:mc="http://schemas.openxmlformats.org/markup-compatibility/2006" xmlns:a14="http://schemas.microsoft.com/office/drawing/2010/main">
      <mc:Choice Requires="a14">
        <xdr:graphicFrame macro="">
          <xdr:nvGraphicFramePr>
            <xdr:cNvPr id="4" name="Country 1">
              <a:extLst>
                <a:ext uri="{FF2B5EF4-FFF2-40B4-BE49-F238E27FC236}">
                  <a16:creationId xmlns:a16="http://schemas.microsoft.com/office/drawing/2014/main" id="{DE435E6F-5C98-433A-85C3-1F9E471F7052}"/>
                </a:ext>
              </a:extLst>
            </xdr:cNvPr>
            <xdr:cNvGraphicFramePr/>
          </xdr:nvGraphicFramePr>
          <xdr:xfrm>
            <a:off x="0" y="0"/>
            <a:ext cx="0" cy="0"/>
          </xdr:xfrm>
          <a:graphic>
            <a:graphicData uri="http://schemas.microsoft.com/office/drawing/2010/slicer">
              <sle:slicer xmlns:sle="http://schemas.microsoft.com/office/drawing/2010/slicer" name="Country 1"/>
            </a:graphicData>
          </a:graphic>
        </xdr:graphicFrame>
      </mc:Choice>
      <mc:Fallback xmlns="">
        <xdr:sp macro="" textlink="">
          <xdr:nvSpPr>
            <xdr:cNvPr id="0" name=""/>
            <xdr:cNvSpPr>
              <a:spLocks noTextEdit="1"/>
            </xdr:cNvSpPr>
          </xdr:nvSpPr>
          <xdr:spPr>
            <a:xfrm>
              <a:off x="142875" y="266700"/>
              <a:ext cx="1835150" cy="9302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167923</xdr:colOff>
      <xdr:row>21</xdr:row>
      <xdr:rowOff>99484</xdr:rowOff>
    </xdr:from>
    <xdr:to>
      <xdr:col>0</xdr:col>
      <xdr:colOff>2015067</xdr:colOff>
      <xdr:row>26</xdr:row>
      <xdr:rowOff>61384</xdr:rowOff>
    </xdr:to>
    <mc:AlternateContent xmlns:mc="http://schemas.openxmlformats.org/markup-compatibility/2006" xmlns:a14="http://schemas.microsoft.com/office/drawing/2010/main">
      <mc:Choice Requires="a14">
        <xdr:graphicFrame macro="">
          <xdr:nvGraphicFramePr>
            <xdr:cNvPr id="5" name="Retrofit Eligible 1">
              <a:extLst>
                <a:ext uri="{FF2B5EF4-FFF2-40B4-BE49-F238E27FC236}">
                  <a16:creationId xmlns:a16="http://schemas.microsoft.com/office/drawing/2014/main" id="{AC419E85-EF7C-4501-8283-18C66C78E52E}"/>
                </a:ext>
              </a:extLst>
            </xdr:cNvPr>
            <xdr:cNvGraphicFramePr/>
          </xdr:nvGraphicFramePr>
          <xdr:xfrm>
            <a:off x="0" y="0"/>
            <a:ext cx="0" cy="0"/>
          </xdr:xfrm>
          <a:graphic>
            <a:graphicData uri="http://schemas.microsoft.com/office/drawing/2010/slicer">
              <sle:slicer xmlns:sle="http://schemas.microsoft.com/office/drawing/2010/slicer" name="Retrofit Eligible 1"/>
            </a:graphicData>
          </a:graphic>
        </xdr:graphicFrame>
      </mc:Choice>
      <mc:Fallback xmlns="">
        <xdr:sp macro="" textlink="">
          <xdr:nvSpPr>
            <xdr:cNvPr id="0" name=""/>
            <xdr:cNvSpPr>
              <a:spLocks noTextEdit="1"/>
            </xdr:cNvSpPr>
          </xdr:nvSpPr>
          <xdr:spPr>
            <a:xfrm>
              <a:off x="167923" y="4480984"/>
              <a:ext cx="1847144" cy="9144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168627</xdr:colOff>
      <xdr:row>26</xdr:row>
      <xdr:rowOff>174272</xdr:rowOff>
    </xdr:from>
    <xdr:to>
      <xdr:col>0</xdr:col>
      <xdr:colOff>1996016</xdr:colOff>
      <xdr:row>31</xdr:row>
      <xdr:rowOff>136172</xdr:rowOff>
    </xdr:to>
    <mc:AlternateContent xmlns:mc="http://schemas.openxmlformats.org/markup-compatibility/2006" xmlns:a14="http://schemas.microsoft.com/office/drawing/2010/main">
      <mc:Choice Requires="a14">
        <xdr:graphicFrame macro="">
          <xdr:nvGraphicFramePr>
            <xdr:cNvPr id="6" name="NC Eligible 1">
              <a:extLst>
                <a:ext uri="{FF2B5EF4-FFF2-40B4-BE49-F238E27FC236}">
                  <a16:creationId xmlns:a16="http://schemas.microsoft.com/office/drawing/2014/main" id="{8A9A3331-6CB3-442C-B3CE-4D217E405DA4}"/>
                </a:ext>
              </a:extLst>
            </xdr:cNvPr>
            <xdr:cNvGraphicFramePr/>
          </xdr:nvGraphicFramePr>
          <xdr:xfrm>
            <a:off x="0" y="0"/>
            <a:ext cx="0" cy="0"/>
          </xdr:xfrm>
          <a:graphic>
            <a:graphicData uri="http://schemas.microsoft.com/office/drawing/2010/slicer">
              <sle:slicer xmlns:sle="http://schemas.microsoft.com/office/drawing/2010/slicer" name="NC Eligible 1"/>
            </a:graphicData>
          </a:graphic>
        </xdr:graphicFrame>
      </mc:Choice>
      <mc:Fallback xmlns="">
        <xdr:sp macro="" textlink="">
          <xdr:nvSpPr>
            <xdr:cNvPr id="0" name=""/>
            <xdr:cNvSpPr>
              <a:spLocks noTextEdit="1"/>
            </xdr:cNvSpPr>
          </xdr:nvSpPr>
          <xdr:spPr>
            <a:xfrm>
              <a:off x="168627" y="5508272"/>
              <a:ext cx="1827389" cy="9144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152400</xdr:colOff>
      <xdr:row>4</xdr:row>
      <xdr:rowOff>161925</xdr:rowOff>
    </xdr:from>
    <xdr:to>
      <xdr:col>0</xdr:col>
      <xdr:colOff>1981200</xdr:colOff>
      <xdr:row>19</xdr:row>
      <xdr:rowOff>152400</xdr:rowOff>
    </xdr:to>
    <mc:AlternateContent xmlns:mc="http://schemas.openxmlformats.org/markup-compatibility/2006" xmlns:a14="http://schemas.microsoft.com/office/drawing/2010/main">
      <mc:Choice Requires="a14">
        <xdr:graphicFrame macro="">
          <xdr:nvGraphicFramePr>
            <xdr:cNvPr id="2" name="Region 2">
              <a:extLst>
                <a:ext uri="{FF2B5EF4-FFF2-40B4-BE49-F238E27FC236}">
                  <a16:creationId xmlns:a16="http://schemas.microsoft.com/office/drawing/2014/main" id="{C23A966C-2961-4E57-B57A-18882EAB6002}"/>
                </a:ext>
              </a:extLst>
            </xdr:cNvPr>
            <xdr:cNvGraphicFramePr/>
          </xdr:nvGraphicFramePr>
          <xdr:xfrm>
            <a:off x="0" y="0"/>
            <a:ext cx="0" cy="0"/>
          </xdr:xfrm>
          <a:graphic>
            <a:graphicData uri="http://schemas.microsoft.com/office/drawing/2010/slicer">
              <sle:slicer xmlns:sle="http://schemas.microsoft.com/office/drawing/2010/slicer" name="Region 2"/>
            </a:graphicData>
          </a:graphic>
        </xdr:graphicFrame>
      </mc:Choice>
      <mc:Fallback xmlns="">
        <xdr:sp macro="" textlink="">
          <xdr:nvSpPr>
            <xdr:cNvPr id="0" name=""/>
            <xdr:cNvSpPr>
              <a:spLocks noTextEdit="1"/>
            </xdr:cNvSpPr>
          </xdr:nvSpPr>
          <xdr:spPr>
            <a:xfrm>
              <a:off x="152400" y="1304925"/>
              <a:ext cx="1828800" cy="30384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8</xdr:col>
      <xdr:colOff>447674</xdr:colOff>
      <xdr:row>1</xdr:row>
      <xdr:rowOff>61911</xdr:rowOff>
    </xdr:from>
    <xdr:to>
      <xdr:col>15</xdr:col>
      <xdr:colOff>511175</xdr:colOff>
      <xdr:row>16</xdr:row>
      <xdr:rowOff>180975</xdr:rowOff>
    </xdr:to>
    <xdr:graphicFrame macro="">
      <xdr:nvGraphicFramePr>
        <xdr:cNvPr id="3" name="Chart 2">
          <a:extLst>
            <a:ext uri="{FF2B5EF4-FFF2-40B4-BE49-F238E27FC236}">
              <a16:creationId xmlns:a16="http://schemas.microsoft.com/office/drawing/2014/main" id="{CF9FBCFD-903F-4DB3-8A9B-BA96B837BF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142875</xdr:colOff>
      <xdr:row>1</xdr:row>
      <xdr:rowOff>76200</xdr:rowOff>
    </xdr:from>
    <xdr:to>
      <xdr:col>0</xdr:col>
      <xdr:colOff>1978025</xdr:colOff>
      <xdr:row>4</xdr:row>
      <xdr:rowOff>53975</xdr:rowOff>
    </xdr:to>
    <mc:AlternateContent xmlns:mc="http://schemas.openxmlformats.org/markup-compatibility/2006" xmlns:a14="http://schemas.microsoft.com/office/drawing/2010/main">
      <mc:Choice Requires="a14">
        <xdr:graphicFrame macro="">
          <xdr:nvGraphicFramePr>
            <xdr:cNvPr id="4" name="Country 2">
              <a:extLst>
                <a:ext uri="{FF2B5EF4-FFF2-40B4-BE49-F238E27FC236}">
                  <a16:creationId xmlns:a16="http://schemas.microsoft.com/office/drawing/2014/main" id="{1A8BF6A5-5447-4A7B-8098-867E52C2A7EA}"/>
                </a:ext>
              </a:extLst>
            </xdr:cNvPr>
            <xdr:cNvGraphicFramePr/>
          </xdr:nvGraphicFramePr>
          <xdr:xfrm>
            <a:off x="0" y="0"/>
            <a:ext cx="0" cy="0"/>
          </xdr:xfrm>
          <a:graphic>
            <a:graphicData uri="http://schemas.microsoft.com/office/drawing/2010/slicer">
              <sle:slicer xmlns:sle="http://schemas.microsoft.com/office/drawing/2010/slicer" name="Country 2"/>
            </a:graphicData>
          </a:graphic>
        </xdr:graphicFrame>
      </mc:Choice>
      <mc:Fallback xmlns="">
        <xdr:sp macro="" textlink="">
          <xdr:nvSpPr>
            <xdr:cNvPr id="0" name=""/>
            <xdr:cNvSpPr>
              <a:spLocks noTextEdit="1"/>
            </xdr:cNvSpPr>
          </xdr:nvSpPr>
          <xdr:spPr>
            <a:xfrm>
              <a:off x="142875" y="266700"/>
              <a:ext cx="1835150" cy="9302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167923</xdr:colOff>
      <xdr:row>21</xdr:row>
      <xdr:rowOff>99484</xdr:rowOff>
    </xdr:from>
    <xdr:to>
      <xdr:col>0</xdr:col>
      <xdr:colOff>2015067</xdr:colOff>
      <xdr:row>26</xdr:row>
      <xdr:rowOff>61384</xdr:rowOff>
    </xdr:to>
    <mc:AlternateContent xmlns:mc="http://schemas.openxmlformats.org/markup-compatibility/2006" xmlns:a14="http://schemas.microsoft.com/office/drawing/2010/main">
      <mc:Choice Requires="a14">
        <xdr:graphicFrame macro="">
          <xdr:nvGraphicFramePr>
            <xdr:cNvPr id="5" name="Retrofit Eligible 2">
              <a:extLst>
                <a:ext uri="{FF2B5EF4-FFF2-40B4-BE49-F238E27FC236}">
                  <a16:creationId xmlns:a16="http://schemas.microsoft.com/office/drawing/2014/main" id="{19790749-075B-4D7F-AF99-998CAAB3DFE4}"/>
                </a:ext>
              </a:extLst>
            </xdr:cNvPr>
            <xdr:cNvGraphicFramePr/>
          </xdr:nvGraphicFramePr>
          <xdr:xfrm>
            <a:off x="0" y="0"/>
            <a:ext cx="0" cy="0"/>
          </xdr:xfrm>
          <a:graphic>
            <a:graphicData uri="http://schemas.microsoft.com/office/drawing/2010/slicer">
              <sle:slicer xmlns:sle="http://schemas.microsoft.com/office/drawing/2010/slicer" name="Retrofit Eligible 2"/>
            </a:graphicData>
          </a:graphic>
        </xdr:graphicFrame>
      </mc:Choice>
      <mc:Fallback xmlns="">
        <xdr:sp macro="" textlink="">
          <xdr:nvSpPr>
            <xdr:cNvPr id="0" name=""/>
            <xdr:cNvSpPr>
              <a:spLocks noTextEdit="1"/>
            </xdr:cNvSpPr>
          </xdr:nvSpPr>
          <xdr:spPr>
            <a:xfrm>
              <a:off x="167923" y="4480984"/>
              <a:ext cx="1847144" cy="9144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168627</xdr:colOff>
      <xdr:row>26</xdr:row>
      <xdr:rowOff>174272</xdr:rowOff>
    </xdr:from>
    <xdr:to>
      <xdr:col>0</xdr:col>
      <xdr:colOff>1996016</xdr:colOff>
      <xdr:row>31</xdr:row>
      <xdr:rowOff>136172</xdr:rowOff>
    </xdr:to>
    <mc:AlternateContent xmlns:mc="http://schemas.openxmlformats.org/markup-compatibility/2006" xmlns:a14="http://schemas.microsoft.com/office/drawing/2010/main">
      <mc:Choice Requires="a14">
        <xdr:graphicFrame macro="">
          <xdr:nvGraphicFramePr>
            <xdr:cNvPr id="6" name="NC Eligible 2">
              <a:extLst>
                <a:ext uri="{FF2B5EF4-FFF2-40B4-BE49-F238E27FC236}">
                  <a16:creationId xmlns:a16="http://schemas.microsoft.com/office/drawing/2014/main" id="{F2512236-415C-4BE3-83D0-C2823F529D0A}"/>
                </a:ext>
              </a:extLst>
            </xdr:cNvPr>
            <xdr:cNvGraphicFramePr/>
          </xdr:nvGraphicFramePr>
          <xdr:xfrm>
            <a:off x="0" y="0"/>
            <a:ext cx="0" cy="0"/>
          </xdr:xfrm>
          <a:graphic>
            <a:graphicData uri="http://schemas.microsoft.com/office/drawing/2010/slicer">
              <sle:slicer xmlns:sle="http://schemas.microsoft.com/office/drawing/2010/slicer" name="NC Eligible 2"/>
            </a:graphicData>
          </a:graphic>
        </xdr:graphicFrame>
      </mc:Choice>
      <mc:Fallback xmlns="">
        <xdr:sp macro="" textlink="">
          <xdr:nvSpPr>
            <xdr:cNvPr id="0" name=""/>
            <xdr:cNvSpPr>
              <a:spLocks noTextEdit="1"/>
            </xdr:cNvSpPr>
          </xdr:nvSpPr>
          <xdr:spPr>
            <a:xfrm>
              <a:off x="168627" y="5508272"/>
              <a:ext cx="1827389" cy="9144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n Mellinger" refreshedDate="45492.444284027777" createdVersion="8" refreshedVersion="8" minRefreshableVersion="3" recordCount="61" xr:uid="{DEB4DAB1-1E85-4A7D-B85D-D5BBCD074AF9}">
  <cacheSource type="worksheet">
    <worksheetSource name="TRM_Sources"/>
  </cacheSource>
  <cacheFields count="17">
    <cacheField name="Country" numFmtId="0">
      <sharedItems count="2">
        <s v="Canada"/>
        <s v="U.S."/>
      </sharedItems>
    </cacheField>
    <cacheField name="Region" numFmtId="0">
      <sharedItems count="15">
        <s v="Atlantic"/>
        <s v="Central"/>
        <s v="West"/>
        <s v="Mid-Atlantic"/>
        <s v="Midwest (Lakes)"/>
        <s v="Midwest (Plains)"/>
        <s v="New England"/>
        <s v="Northwest"/>
        <s v="South"/>
        <s v="Southeast"/>
        <s v="Prairie" u="1"/>
        <s v="Midwest" u="1"/>
        <s v="Pacific" u="1"/>
        <s v="Canada" u="1"/>
        <s v="Northeast" u="1"/>
      </sharedItems>
    </cacheField>
    <cacheField name="State/Province" numFmtId="0">
      <sharedItems count="61">
        <s v="New Brunswick"/>
        <s v="Newfoundland"/>
        <s v="Nova Scotia"/>
        <s v="Prince Edward Island"/>
        <s v="Manitoba"/>
        <s v="Ontario"/>
        <s v="Quebec"/>
        <s v="Alberta"/>
        <s v="British Columbia"/>
        <s v="Saskatchewan"/>
        <s v="Delaware"/>
        <s v="District of Columbia"/>
        <s v="Maryland"/>
        <s v="New Jersey"/>
        <s v="New York"/>
        <s v="Pennsylvania"/>
        <s v="Illinois"/>
        <s v="Indiana"/>
        <s v="Michigan"/>
        <s v="Minnesota"/>
        <s v="Ohio"/>
        <s v="Wisconsin"/>
        <s v="Iowa"/>
        <s v="Kansas"/>
        <s v="Missouri"/>
        <s v="Nebraska"/>
        <s v="North Dakota"/>
        <s v="South Dakota"/>
        <s v="Connecticut"/>
        <s v="Maine"/>
        <s v="Massachusetts"/>
        <s v="New Hampshire"/>
        <s v="Rhode Island"/>
        <s v="Vermont"/>
        <s v="Alaska"/>
        <s v="Idaho"/>
        <s v="Montana"/>
        <s v="Oregon"/>
        <s v="Washington"/>
        <s v="Wyoming"/>
        <s v="Arkansas"/>
        <s v="Kentucky"/>
        <s v="Louisiana"/>
        <s v="Mississippi"/>
        <s v="Oklahoma"/>
        <s v="Tennessee"/>
        <s v="Texas"/>
        <s v="Alabama"/>
        <s v="Florida"/>
        <s v="Georgia"/>
        <s v="North Carolina"/>
        <s v="South Carolina"/>
        <s v="Virginia"/>
        <s v="West Virginia"/>
        <s v="Arizona"/>
        <s v="California"/>
        <s v="Colorado"/>
        <s v="Hawaii"/>
        <s v="Nevada"/>
        <s v="New Mexico"/>
        <s v="Utah"/>
      </sharedItems>
    </cacheField>
    <cacheField name="State Code" numFmtId="0">
      <sharedItems/>
    </cacheField>
    <cacheField name="Resource" numFmtId="0">
      <sharedItems containsBlank="1"/>
    </cacheField>
    <cacheField name="Version" numFmtId="0">
      <sharedItems containsBlank="1" containsMixedTypes="1" containsNumber="1" minValue="2020" maxValue="2024.2"/>
    </cacheField>
    <cacheField name="Effective Date" numFmtId="0">
      <sharedItems containsNonDate="0" containsDate="1" containsString="0" containsBlank="1" minDate="2017-01-01T00:00:00" maxDate="2024-01-08T00:00:00"/>
    </cacheField>
    <cacheField name="Age" numFmtId="14">
      <sharedItems/>
    </cacheField>
    <cacheField name="Public" numFmtId="0">
      <sharedItems/>
    </cacheField>
    <cacheField name="Status" numFmtId="0">
      <sharedItems containsBlank="1" count="5">
        <s v="Confirmed"/>
        <s v="Not Found"/>
        <s v="Did Not Research" u="1"/>
        <s v="Researching" u="1"/>
        <m u="1"/>
      </sharedItems>
    </cacheField>
    <cacheField name="Applicability" numFmtId="0">
      <sharedItems/>
    </cacheField>
    <cacheField name="Downloaded?" numFmtId="0">
      <sharedItems/>
    </cacheField>
    <cacheField name="NLC Flag" numFmtId="0">
      <sharedItems containsSemiMixedTypes="0" containsString="0" containsNumber="1" containsInteger="1" minValue="0" maxValue="1"/>
    </cacheField>
    <cacheField name="LLLC Flag" numFmtId="0">
      <sharedItems containsSemiMixedTypes="0" containsString="0" containsNumber="1" containsInteger="1" minValue="0" maxValue="1"/>
    </cacheField>
    <cacheField name="Room-based Flag" numFmtId="0">
      <sharedItems containsSemiMixedTypes="0" containsString="0" containsNumber="1" containsInteger="1" minValue="0" maxValue="1"/>
    </cacheField>
    <cacheField name="NLC Prevalence" numFmtId="0">
      <sharedItems/>
    </cacheField>
    <cacheField name="External Link" numFmtId="0">
      <sharedItems containsBlank="1"/>
    </cacheField>
  </cacheFields>
  <extLst>
    <ext xmlns:x14="http://schemas.microsoft.com/office/spreadsheetml/2009/9/main" uri="{725AE2AE-9491-48be-B2B4-4EB974FC3084}">
      <x14:pivotCacheDefinition/>
    </ext>
  </extLst>
</pivotCacheDefinition>
</file>

<file path=xl/pivotCache/pivotCacheDefinition10.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Dan Mellinger" refreshedDate="45492.442973263889" backgroundQuery="1" createdVersion="3" refreshedVersion="8" minRefreshableVersion="3" recordCount="0" supportSubquery="1" supportAdvancedDrill="1" xr:uid="{AEAAC722-8978-4581-96CF-4CE642BD1A8F}">
  <cacheSource type="external" connectionId="1">
    <extLst>
      <ext xmlns:x14="http://schemas.microsoft.com/office/spreadsheetml/2009/9/main" uri="{F057638F-6D5F-4e77-A914-E7F072B9BCA8}">
        <x14:sourceConnection name="ThisWorkbookDataModel"/>
      </ext>
    </extLst>
  </cacheSource>
  <cacheFields count="0"/>
  <cacheHierarchies count="67">
    <cacheHierarchy uniqueName="[Control_Type_Ref].[Control Type]" caption="Control Type" attribute="1" defaultMemberUniqueName="[Control_Type_Ref].[Control Type].[All]" allUniqueName="[Control_Type_Ref].[Control Type].[All]" dimensionUniqueName="[Control_Type_Ref]" displayFolder="" count="0" memberValueDatatype="130" unbalanced="0"/>
    <cacheHierarchy uniqueName="[Control_Type_Ref].[Control Description]" caption="Control Description" attribute="1" defaultMemberUniqueName="[Control_Type_Ref].[Control Description].[All]" allUniqueName="[Control_Type_Ref].[Control Description].[All]" dimensionUniqueName="[Control_Type_Ref]" displayFolder="" count="0" memberValueDatatype="130" unbalanced="0"/>
    <cacheHierarchy uniqueName="[Control_Type_Ref].[Sort Order]" caption="Sort Order" attribute="1" defaultMemberUniqueName="[Control_Type_Ref].[Sort Order].[All]" allUniqueName="[Control_Type_Ref].[Sort Order].[All]" dimensionUniqueName="[Control_Type_Ref]" displayFolder="" count="0" memberValueDatatype="20" unbalanced="0"/>
    <cacheHierarchy uniqueName="[TRM_DB].[State Code]" caption="State Code" attribute="1" defaultMemberUniqueName="[TRM_DB].[State Code].[All]" allUniqueName="[TRM_DB].[State Code].[All]" dimensionUniqueName="[TRM_DB]" displayFolder="" count="0" memberValueDatatype="130" unbalanced="0"/>
    <cacheHierarchy uniqueName="[TRM_DB].[State/Provice]" caption="State/Provice" attribute="1" defaultMemberUniqueName="[TRM_DB].[State/Provice].[All]" allUniqueName="[TRM_DB].[State/Provice].[All]" dimensionUniqueName="[TRM_DB]" displayFolder="" count="0" memberValueDatatype="130" unbalanced="0"/>
    <cacheHierarchy uniqueName="[TRM_DB].[Measure Name]" caption="Measure Name" attribute="1" defaultMemberUniqueName="[TRM_DB].[Measure Name].[All]" allUniqueName="[TRM_DB].[Measure Name].[All]" dimensionUniqueName="[TRM_DB]" displayFolder="" count="0" memberValueDatatype="130" unbalanced="0"/>
    <cacheHierarchy uniqueName="[TRM_DB].[Measure ID]" caption="Measure ID" attribute="1" defaultMemberUniqueName="[TRM_DB].[Measure ID].[All]" allUniqueName="[TRM_DB].[Measure ID].[All]" dimensionUniqueName="[TRM_DB]" displayFolder="" count="0" memberValueDatatype="130" unbalanced="0"/>
    <cacheHierarchy uniqueName="[TRM_DB].[Page Number]" caption="Page Number" attribute="1" defaultMemberUniqueName="[TRM_DB].[Page Number].[All]" allUniqueName="[TRM_DB].[Page Number].[All]" dimensionUniqueName="[TRM_DB]" displayFolder="" count="0" memberValueDatatype="130" unbalanced="0"/>
    <cacheHierarchy uniqueName="[TRM_DB].[Control Type]" caption="Control Type" attribute="1" defaultMemberUniqueName="[TRM_DB].[Control Type].[All]" allUniqueName="[TRM_DB].[Control Type].[All]" dimensionUniqueName="[TRM_DB]" displayFolder="" count="0" memberValueDatatype="130" unbalanced="0"/>
    <cacheHierarchy uniqueName="[TRM_DB].[Control Name in TRM]" caption="Control Name in TRM" attribute="1" defaultMemberUniqueName="[TRM_DB].[Control Name in TRM].[All]" allUniqueName="[TRM_DB].[Control Name in TRM].[All]" dimensionUniqueName="[TRM_DB]" displayFolder="" count="0" memberValueDatatype="130" unbalanced="0"/>
    <cacheHierarchy uniqueName="[TRM_DB].[Remote or Fixture Mounted]" caption="Remote or Fixture Mounted" attribute="1" defaultMemberUniqueName="[TRM_DB].[Remote or Fixture Mounted].[All]" allUniqueName="[TRM_DB].[Remote or Fixture Mounted].[All]" dimensionUniqueName="[TRM_DB]" displayFolder="" count="0" memberValueDatatype="130" unbalanced="0"/>
    <cacheHierarchy uniqueName="[TRM_DB].[NC Eligible]" caption="NC Eligible" attribute="1" defaultMemberUniqueName="[TRM_DB].[NC Eligible].[All]" allUniqueName="[TRM_DB].[NC Eligible].[All]" dimensionUniqueName="[TRM_DB]" displayFolder="" count="2" memberValueDatatype="130" unbalanced="0"/>
    <cacheHierarchy uniqueName="[TRM_DB].[Retrofit Eligible]" caption="Retrofit Eligible" attribute="1" defaultMemberUniqueName="[TRM_DB].[Retrofit Eligible].[All]" allUniqueName="[TRM_DB].[Retrofit Eligible].[All]" dimensionUniqueName="[TRM_DB]" displayFolder="" count="2" memberValueDatatype="130" unbalanced="0"/>
    <cacheHierarchy uniqueName="[TRM_DB].[Effective Date]" caption="Effective Date" attribute="1" time="1" defaultMemberUniqueName="[TRM_DB].[Effective Date].[All]" allUniqueName="[TRM_DB].[Effective Date].[All]" dimensionUniqueName="[TRM_DB]" displayFolder="" count="0" memberValueDatatype="7" unbalanced="0"/>
    <cacheHierarchy uniqueName="[TRM_DB].[Expiration Date]" caption="Expiration Date" attribute="1" time="1" defaultMemberUniqueName="[TRM_DB].[Expiration Date].[All]" allUniqueName="[TRM_DB].[Expiration Date].[All]" dimensionUniqueName="[TRM_DB]" displayFolder="" count="0" memberValueDatatype="7" unbalanced="0"/>
    <cacheHierarchy uniqueName="[TRM_DB].[Control Savings Factor]" caption="Control Savings Factor" attribute="1" defaultMemberUniqueName="[TRM_DB].[Control Savings Factor].[All]" allUniqueName="[TRM_DB].[Control Savings Factor].[All]" dimensionUniqueName="[TRM_DB]" displayFolder="" count="0" memberValueDatatype="5" unbalanced="0"/>
    <cacheHierarchy uniqueName="[TRM_DB].[Controlled Watts Input]" caption="Controlled Watts Input" attribute="1" defaultMemberUniqueName="[TRM_DB].[Controlled Watts Input].[All]" allUniqueName="[TRM_DB].[Controlled Watts Input].[All]" dimensionUniqueName="[TRM_DB]" displayFolder="" count="0" memberValueDatatype="130" unbalanced="0"/>
    <cacheHierarchy uniqueName="[TRM_DB].[Controlled Watts]" caption="Controlled Watts" attribute="1" defaultMemberUniqueName="[TRM_DB].[Controlled Watts].[All]" allUniqueName="[TRM_DB].[Controlled Watts].[All]" dimensionUniqueName="[TRM_DB]" displayFolder="" count="0" memberValueDatatype="5" unbalanced="0"/>
    <cacheHierarchy uniqueName="[TRM_DB].[Controlled Watts Units]" caption="Controlled Watts Units" attribute="1" defaultMemberUniqueName="[TRM_DB].[Controlled Watts Units].[All]" allUniqueName="[TRM_DB].[Controlled Watts Units].[All]" dimensionUniqueName="[TRM_DB]" displayFolder="" count="0" memberValueDatatype="130" unbalanced="0"/>
    <cacheHierarchy uniqueName="[TRM_DB].[Measure Life]" caption="Measure Life" attribute="1" defaultMemberUniqueName="[TRM_DB].[Measure Life].[All]" allUniqueName="[TRM_DB].[Measure Life].[All]" dimensionUniqueName="[TRM_DB]" displayFolder="" count="0" memberValueDatatype="20" unbalanced="0"/>
    <cacheHierarchy uniqueName="[TRM_DB].[Operating Hours (Office)]" caption="Operating Hours (Office)" attribute="1" defaultMemberUniqueName="[TRM_DB].[Operating Hours (Office)].[All]" allUniqueName="[TRM_DB].[Operating Hours (Office)].[All]" dimensionUniqueName="[TRM_DB]" displayFolder="" count="0" memberValueDatatype="20" unbalanced="0"/>
    <cacheHierarchy uniqueName="[TRM_DB].[Operating Hours (Misc)]" caption="Operating Hours (Misc)" attribute="1" defaultMemberUniqueName="[TRM_DB].[Operating Hours (Misc)].[All]" allUniqueName="[TRM_DB].[Operating Hours (Misc)].[All]" dimensionUniqueName="[TRM_DB]" displayFolder="" count="0" memberValueDatatype="20" unbalanced="0"/>
    <cacheHierarchy uniqueName="[TRM_DB].[Peak Coincidence Factor]" caption="Peak Coincidence Factor" attribute="1" defaultMemberUniqueName="[TRM_DB].[Peak Coincidence Factor].[All]" allUniqueName="[TRM_DB].[Peak Coincidence Factor].[All]" dimensionUniqueName="[TRM_DB]" displayFolder="" count="0" memberValueDatatype="5" unbalanced="0"/>
    <cacheHierarchy uniqueName="[TRM_DB].[Peak Season]" caption="Peak Season" attribute="1" defaultMemberUniqueName="[TRM_DB].[Peak Season].[All]" allUniqueName="[TRM_DB].[Peak Season].[All]" dimensionUniqueName="[TRM_DB]" displayFolder="" count="0" memberValueDatatype="130" unbalanced="0"/>
    <cacheHierarchy uniqueName="[TRM_DB].[Cost Input]" caption="Cost Input" attribute="1" defaultMemberUniqueName="[TRM_DB].[Cost Input].[All]" allUniqueName="[TRM_DB].[Cost Input].[All]" dimensionUniqueName="[TRM_DB]" displayFolder="" count="0" memberValueDatatype="130" unbalanced="0"/>
    <cacheHierarchy uniqueName="[TRM_DB].[Cost]" caption="Cost" attribute="1" defaultMemberUniqueName="[TRM_DB].[Cost].[All]" allUniqueName="[TRM_DB].[Cost].[All]" dimensionUniqueName="[TRM_DB]" displayFolder="" count="0" memberValueDatatype="5" unbalanced="0"/>
    <cacheHierarchy uniqueName="[TRM_DB].[Cost Units]" caption="Cost Units" attribute="1" defaultMemberUniqueName="[TRM_DB].[Cost Units].[All]" allUniqueName="[TRM_DB].[Cost Units].[All]" dimensionUniqueName="[TRM_DB]" displayFolder="" count="0" memberValueDatatype="130" unbalanced="0"/>
    <cacheHierarchy uniqueName="[TRM_DB].[Currency]" caption="Currency" attribute="1" defaultMemberUniqueName="[TRM_DB].[Currency].[All]" allUniqueName="[TRM_DB].[Currency].[All]" dimensionUniqueName="[TRM_DB]" displayFolder="" count="0" memberValueDatatype="130" unbalanced="0"/>
    <cacheHierarchy uniqueName="[TRM_DB].[Cx Required]" caption="Cx Required" attribute="1" defaultMemberUniqueName="[TRM_DB].[Cx Required].[All]" allUniqueName="[TRM_DB].[Cx Required].[All]" dimensionUniqueName="[TRM_DB]" displayFolder="" count="0" memberValueDatatype="130" unbalanced="0"/>
    <cacheHierarchy uniqueName="[TRM_DB].[Notes]" caption="Notes" attribute="1" defaultMemberUniqueName="[TRM_DB].[Notes].[All]" allUniqueName="[TRM_DB].[Notes].[All]" dimensionUniqueName="[TRM_DB]" displayFolder="" count="0" memberValueDatatype="130" unbalanced="0"/>
    <cacheHierarchy uniqueName="[TRM_Sources].[Country]" caption="Country" attribute="1" defaultMemberUniqueName="[TRM_Sources].[Country].[All]" allUniqueName="[TRM_Sources].[Country].[All]" dimensionUniqueName="[TRM_Sources]" displayFolder="" count="2" memberValueDatatype="130" unbalanced="0"/>
    <cacheHierarchy uniqueName="[TRM_Sources].[Region]" caption="Region" attribute="1" defaultMemberUniqueName="[TRM_Sources].[Region].[All]" allUniqueName="[TRM_Sources].[Region].[All]" dimensionUniqueName="[TRM_Sources]" displayFolder="" count="2" memberValueDatatype="130" unbalanced="0"/>
    <cacheHierarchy uniqueName="[TRM_Sources].[State/Province]" caption="State/Province" attribute="1" defaultMemberUniqueName="[TRM_Sources].[State/Province].[All]" allUniqueName="[TRM_Sources].[State/Province].[All]" dimensionUniqueName="[TRM_Sources]" displayFolder="" count="0" memberValueDatatype="130" unbalanced="0"/>
    <cacheHierarchy uniqueName="[TRM_Sources].[State Code]" caption="State Code" attribute="1" defaultMemberUniqueName="[TRM_Sources].[State Code].[All]" allUniqueName="[TRM_Sources].[State Code].[All]" dimensionUniqueName="[TRM_Sources]" displayFolder="" count="0" memberValueDatatype="130" unbalanced="0"/>
    <cacheHierarchy uniqueName="[TRM_Sources].[Resource]" caption="Resource" attribute="1" defaultMemberUniqueName="[TRM_Sources].[Resource].[All]" allUniqueName="[TRM_Sources].[Resource].[All]" dimensionUniqueName="[TRM_Sources]" displayFolder="" count="0" memberValueDatatype="130" unbalanced="0"/>
    <cacheHierarchy uniqueName="[TRM_Sources].[Version]" caption="Version" attribute="1" defaultMemberUniqueName="[TRM_Sources].[Version].[All]" allUniqueName="[TRM_Sources].[Version].[All]" dimensionUniqueName="[TRM_Sources]" displayFolder="" count="0" memberValueDatatype="130" unbalanced="0"/>
    <cacheHierarchy uniqueName="[TRM_Sources].[Effective Date]" caption="Effective Date" attribute="1" time="1" defaultMemberUniqueName="[TRM_Sources].[Effective Date].[All]" allUniqueName="[TRM_Sources].[Effective Date].[All]" dimensionUniqueName="[TRM_Sources]" displayFolder="" count="0" memberValueDatatype="7" unbalanced="0"/>
    <cacheHierarchy uniqueName="[TRM_Sources].[Age]" caption="Age" attribute="1" defaultMemberUniqueName="[TRM_Sources].[Age].[All]" allUniqueName="[TRM_Sources].[Age].[All]" dimensionUniqueName="[TRM_Sources]" displayFolder="" count="0" memberValueDatatype="130" unbalanced="0"/>
    <cacheHierarchy uniqueName="[TRM_Sources].[Public]" caption="Public" attribute="1" defaultMemberUniqueName="[TRM_Sources].[Public].[All]" allUniqueName="[TRM_Sources].[Public].[All]" dimensionUniqueName="[TRM_Sources]" displayFolder="" count="0" memberValueDatatype="130" unbalanced="0"/>
    <cacheHierarchy uniqueName="[TRM_Sources].[Status]" caption="Status" attribute="1" defaultMemberUniqueName="[TRM_Sources].[Status].[All]" allUniqueName="[TRM_Sources].[Status].[All]" dimensionUniqueName="[TRM_Sources]" displayFolder="" count="0" memberValueDatatype="130" unbalanced="0"/>
    <cacheHierarchy uniqueName="[TRM_Sources].[Applicability]" caption="Applicability" attribute="1" defaultMemberUniqueName="[TRM_Sources].[Applicability].[All]" allUniqueName="[TRM_Sources].[Applicability].[All]" dimensionUniqueName="[TRM_Sources]" displayFolder="" count="0" memberValueDatatype="130" unbalanced="0"/>
    <cacheHierarchy uniqueName="[TRM_Sources].[Downloaded?]" caption="Downloaded?" attribute="1" defaultMemberUniqueName="[TRM_Sources].[Downloaded?].[All]" allUniqueName="[TRM_Sources].[Downloaded?].[All]" dimensionUniqueName="[TRM_Sources]" displayFolder="" count="0" memberValueDatatype="130" unbalanced="0"/>
    <cacheHierarchy uniqueName="[TRM_Sources].[NLC Flag]" caption="NLC Flag" attribute="1" defaultMemberUniqueName="[TRM_Sources].[NLC Flag].[All]" allUniqueName="[TRM_Sources].[NLC Flag].[All]" dimensionUniqueName="[TRM_Sources]" displayFolder="" count="0" memberValueDatatype="20" unbalanced="0"/>
    <cacheHierarchy uniqueName="[TRM_Sources].[LLLC Flag]" caption="LLLC Flag" attribute="1" defaultMemberUniqueName="[TRM_Sources].[LLLC Flag].[All]" allUniqueName="[TRM_Sources].[LLLC Flag].[All]" dimensionUniqueName="[TRM_Sources]" displayFolder="" count="0" memberValueDatatype="20" unbalanced="0"/>
    <cacheHierarchy uniqueName="[TRM_Sources].[Room-based Flag]" caption="Room-based Flag" attribute="1" defaultMemberUniqueName="[TRM_Sources].[Room-based Flag].[All]" allUniqueName="[TRM_Sources].[Room-based Flag].[All]" dimensionUniqueName="[TRM_Sources]" displayFolder="" count="0" memberValueDatatype="20" unbalanced="0"/>
    <cacheHierarchy uniqueName="[TRM_Sources].[NLC Prevalence]" caption="NLC Prevalence" attribute="1" defaultMemberUniqueName="[TRM_Sources].[NLC Prevalence].[All]" allUniqueName="[TRM_Sources].[NLC Prevalence].[All]" dimensionUniqueName="[TRM_Sources]" displayFolder="" count="0" memberValueDatatype="130" unbalanced="0"/>
    <cacheHierarchy uniqueName="[TRM_Sources].[External Link]" caption="External Link" attribute="1" defaultMemberUniqueName="[TRM_Sources].[External Link].[All]" allUniqueName="[TRM_Sources].[External Link].[All]" dimensionUniqueName="[TRM_Sources]" displayFolder="" count="0" memberValueDatatype="130" unbalanced="0"/>
    <cacheHierarchy uniqueName="[Measures].[Average of Control Savings Factor]" caption="Average of Control Savings Factor" measure="1" displayFolder="" measureGroup="TRM_DB" count="0">
      <extLst>
        <ext xmlns:x15="http://schemas.microsoft.com/office/spreadsheetml/2010/11/main" uri="{B97F6D7D-B522-45F9-BDA1-12C45D357490}">
          <x15:cacheHierarchy aggregatedColumn="15"/>
        </ext>
      </extLst>
    </cacheHierarchy>
    <cacheHierarchy uniqueName="[Measures].[Count of Control Type]" caption="Count of Control Type" measure="1" displayFolder="" measureGroup="TRM_DB" count="0">
      <extLst>
        <ext xmlns:x15="http://schemas.microsoft.com/office/spreadsheetml/2010/11/main" uri="{B97F6D7D-B522-45F9-BDA1-12C45D357490}">
          <x15:cacheHierarchy aggregatedColumn="8"/>
        </ext>
      </extLst>
    </cacheHierarchy>
    <cacheHierarchy uniqueName="[Measures].[Sum of Control Savings Factor]" caption="Sum of Control Savings Factor" measure="1" displayFolder="" measureGroup="TRM_DB" count="0">
      <extLst>
        <ext xmlns:x15="http://schemas.microsoft.com/office/spreadsheetml/2010/11/main" uri="{B97F6D7D-B522-45F9-BDA1-12C45D357490}">
          <x15:cacheHierarchy aggregatedColumn="15"/>
        </ext>
      </extLst>
    </cacheHierarchy>
    <cacheHierarchy uniqueName="[Measures].[Sum of Measure Life]" caption="Sum of Measure Life" measure="1" displayFolder="" measureGroup="TRM_DB" count="0">
      <extLst>
        <ext xmlns:x15="http://schemas.microsoft.com/office/spreadsheetml/2010/11/main" uri="{B97F6D7D-B522-45F9-BDA1-12C45D357490}">
          <x15:cacheHierarchy aggregatedColumn="19"/>
        </ext>
      </extLst>
    </cacheHierarchy>
    <cacheHierarchy uniqueName="[Measures].[Average of Measure Life]" caption="Average of Measure Life" measure="1" displayFolder="" measureGroup="TRM_DB" count="0">
      <extLst>
        <ext xmlns:x15="http://schemas.microsoft.com/office/spreadsheetml/2010/11/main" uri="{B97F6D7D-B522-45F9-BDA1-12C45D357490}">
          <x15:cacheHierarchy aggregatedColumn="19"/>
        </ext>
      </extLst>
    </cacheHierarchy>
    <cacheHierarchy uniqueName="[Measures].[Sum of Operating Hours (Office)]" caption="Sum of Operating Hours (Office)" measure="1" displayFolder="" measureGroup="TRM_DB" count="0">
      <extLst>
        <ext xmlns:x15="http://schemas.microsoft.com/office/spreadsheetml/2010/11/main" uri="{B97F6D7D-B522-45F9-BDA1-12C45D357490}">
          <x15:cacheHierarchy aggregatedColumn="20"/>
        </ext>
      </extLst>
    </cacheHierarchy>
    <cacheHierarchy uniqueName="[Measures].[Average of Operating Hours (Office)]" caption="Average of Operating Hours (Office)" measure="1" displayFolder="" measureGroup="TRM_DB" count="0">
      <extLst>
        <ext xmlns:x15="http://schemas.microsoft.com/office/spreadsheetml/2010/11/main" uri="{B97F6D7D-B522-45F9-BDA1-12C45D357490}">
          <x15:cacheHierarchy aggregatedColumn="20"/>
        </ext>
      </extLst>
    </cacheHierarchy>
    <cacheHierarchy uniqueName="[Measures].[CSF_Max]" caption="CSF_Max" measure="1" displayFolder="" measureGroup="TRM_DB" count="0"/>
    <cacheHierarchy uniqueName="[Measures].[CSF_Min]" caption="CSF_Min" measure="1" displayFolder="" measureGroup="TRM_DB" count="0"/>
    <cacheHierarchy uniqueName="[Measures].[CSF_Range]" caption="CSF_Range" measure="1" displayFolder="" measureGroup="TRM_DB" count="0"/>
    <cacheHierarchy uniqueName="[Measures].[EUL_Max]" caption="EUL_Max" measure="1" displayFolder="" measureGroup="TRM_DB" count="0"/>
    <cacheHierarchy uniqueName="[Measures].[EUL_Min]" caption="EUL_Min" measure="1" displayFolder="" measureGroup="TRM_DB" count="0"/>
    <cacheHierarchy uniqueName="[Measures].[EUL_Range]" caption="EUL_Range" measure="1" displayFolder="" measureGroup="TRM_DB" count="0"/>
    <cacheHierarchy uniqueName="[Measures].[Hours_Min]" caption="Hours_Min" measure="1" displayFolder="" measureGroup="TRM_DB" count="0"/>
    <cacheHierarchy uniqueName="[Measures].[Hours_Max]" caption="Hours_Max" measure="1" displayFolder="" measureGroup="TRM_DB" count="0"/>
    <cacheHierarchy uniqueName="[Measures].[Hours_Range]" caption="Hours_Range" measure="1" displayFolder="" measureGroup="TRM_DB" count="0"/>
    <cacheHierarchy uniqueName="[Measures].[__XL_Count TRM_DB]" caption="__XL_Count TRM_DB" measure="1" displayFolder="" measureGroup="TRM_DB" count="0" hidden="1"/>
    <cacheHierarchy uniqueName="[Measures].[__XL_Count TRM_Sources]" caption="__XL_Count TRM_Sources" measure="1" displayFolder="" measureGroup="TRM_Sources" count="0" hidden="1"/>
    <cacheHierarchy uniqueName="[Measures].[__XL_Count Control_Type_Ref]" caption="__XL_Count Control_Type_Ref" measure="1" displayFolder="" measureGroup="Control_Type_Ref" count="0" hidden="1"/>
    <cacheHierarchy uniqueName="[Measures].[__No measures defined]" caption="__No measures defined" measure="1" displayFolder="" count="0" hidden="1"/>
  </cacheHierarchies>
  <kpis count="0"/>
  <extLst>
    <ext xmlns:x14="http://schemas.microsoft.com/office/spreadsheetml/2009/9/main" uri="{725AE2AE-9491-48be-B2B4-4EB974FC3084}">
      <x14:pivotCacheDefinition slicerData="1" pivotCacheId="233626120"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Dan Mellinger" refreshedDate="45492.513500231478" backgroundQuery="1" createdVersion="8" refreshedVersion="8" minRefreshableVersion="3" recordCount="0" supportSubquery="1" supportAdvancedDrill="1" xr:uid="{BA0791F1-F5C4-4967-8B5B-723C7A112129}">
  <cacheSource type="external" connectionId="1"/>
  <cacheFields count="5">
    <cacheField name="[Measures].[Average of Control Savings Factor]" caption="Average of Control Savings Factor" numFmtId="0" hierarchy="47" level="32767"/>
    <cacheField name="[TRM_DB].[Control Type].[Control Type]" caption="Control Type" numFmtId="0" hierarchy="8" level="1">
      <sharedItems count="6">
        <s v="DL"/>
        <s v="Dual"/>
        <s v="LLLC"/>
        <s v="NLC"/>
        <s v="OS"/>
        <s v="Room-based"/>
      </sharedItems>
    </cacheField>
    <cacheField name="[TRM_Sources].[Country].[Country]" caption="Country" numFmtId="0" hierarchy="30" level="1">
      <sharedItems count="2">
        <s v="Canada"/>
        <s v="U.S."/>
      </sharedItems>
    </cacheField>
    <cacheField name="[TRM_Sources].[State/Province].[State/Province]" caption="State/Province" numFmtId="0" hierarchy="32" level="1">
      <sharedItems count="33">
        <s v="New Brunswick"/>
        <s v="Ontario"/>
        <s v="Alberta"/>
        <s v="Delaware"/>
        <s v="District of Columbia"/>
        <s v="Maryland"/>
        <s v="New Jersey"/>
        <s v="New York"/>
        <s v="Pennsylvania"/>
        <s v="Illinois"/>
        <s v="Indiana"/>
        <s v="Michigan"/>
        <s v="Minnesota"/>
        <s v="Ohio"/>
        <s v="Wisconsin"/>
        <s v="Iowa"/>
        <s v="Missouri"/>
        <s v="Connecticut"/>
        <s v="Maine"/>
        <s v="Massachusetts"/>
        <s v="New Hampshire"/>
        <s v="Vermont"/>
        <s v="Idaho"/>
        <s v="Montana"/>
        <s v="Oregon"/>
        <s v="Washington"/>
        <s v="Arkansas"/>
        <s v="Tennessee"/>
        <s v="Texas"/>
        <s v="Virginia"/>
        <s v="Colorado"/>
        <s v="Hawaii"/>
        <s v="New Mexico"/>
      </sharedItems>
    </cacheField>
    <cacheField name="[TRM_Sources].[Region].[Region]" caption="Region" numFmtId="0" hierarchy="31" level="1">
      <sharedItems count="10">
        <s v="Atlantic"/>
        <s v="Central"/>
        <s v="West"/>
        <s v="Mid-Atlantic"/>
        <s v="Midwest (Lakes)"/>
        <s v="Midwest (Plains)"/>
        <s v="New England"/>
        <s v="Northwest"/>
        <s v="South"/>
        <s v="Southeast"/>
      </sharedItems>
    </cacheField>
  </cacheFields>
  <cacheHierarchies count="67">
    <cacheHierarchy uniqueName="[Control_Type_Ref].[Control Type]" caption="Control Type" attribute="1" defaultMemberUniqueName="[Control_Type_Ref].[Control Type].[All]" allUniqueName="[Control_Type_Ref].[Control Type].[All]" dimensionUniqueName="[Control_Type_Ref]" displayFolder="" count="0" memberValueDatatype="130" unbalanced="0"/>
    <cacheHierarchy uniqueName="[Control_Type_Ref].[Control Description]" caption="Control Description" attribute="1" defaultMemberUniqueName="[Control_Type_Ref].[Control Description].[All]" allUniqueName="[Control_Type_Ref].[Control Description].[All]" dimensionUniqueName="[Control_Type_Ref]" displayFolder="" count="0" memberValueDatatype="130" unbalanced="0"/>
    <cacheHierarchy uniqueName="[Control_Type_Ref].[Sort Order]" caption="Sort Order" attribute="1" defaultMemberUniqueName="[Control_Type_Ref].[Sort Order].[All]" allUniqueName="[Control_Type_Ref].[Sort Order].[All]" dimensionUniqueName="[Control_Type_Ref]" displayFolder="" count="0" memberValueDatatype="20" unbalanced="0"/>
    <cacheHierarchy uniqueName="[TRM_DB].[State Code]" caption="State Code" attribute="1" defaultMemberUniqueName="[TRM_DB].[State Code].[All]" allUniqueName="[TRM_DB].[State Code].[All]" dimensionUniqueName="[TRM_DB]" displayFolder="" count="0" memberValueDatatype="130" unbalanced="0"/>
    <cacheHierarchy uniqueName="[TRM_DB].[State/Provice]" caption="State/Provice" attribute="1" defaultMemberUniqueName="[TRM_DB].[State/Provice].[All]" allUniqueName="[TRM_DB].[State/Provice].[All]" dimensionUniqueName="[TRM_DB]" displayFolder="" count="0" memberValueDatatype="130" unbalanced="0"/>
    <cacheHierarchy uniqueName="[TRM_DB].[Measure Name]" caption="Measure Name" attribute="1" defaultMemberUniqueName="[TRM_DB].[Measure Name].[All]" allUniqueName="[TRM_DB].[Measure Name].[All]" dimensionUniqueName="[TRM_DB]" displayFolder="" count="0" memberValueDatatype="130" unbalanced="0"/>
    <cacheHierarchy uniqueName="[TRM_DB].[Measure ID]" caption="Measure ID" attribute="1" defaultMemberUniqueName="[TRM_DB].[Measure ID].[All]" allUniqueName="[TRM_DB].[Measure ID].[All]" dimensionUniqueName="[TRM_DB]" displayFolder="" count="0" memberValueDatatype="130" unbalanced="0"/>
    <cacheHierarchy uniqueName="[TRM_DB].[Page Number]" caption="Page Number" attribute="1" defaultMemberUniqueName="[TRM_DB].[Page Number].[All]" allUniqueName="[TRM_DB].[Page Number].[All]" dimensionUniqueName="[TRM_DB]" displayFolder="" count="0" memberValueDatatype="130" unbalanced="0"/>
    <cacheHierarchy uniqueName="[TRM_DB].[Control Type]" caption="Control Type" attribute="1" defaultMemberUniqueName="[TRM_DB].[Control Type].[All]" allUniqueName="[TRM_DB].[Control Type].[All]" dimensionUniqueName="[TRM_DB]" displayFolder="" count="2" memberValueDatatype="130" unbalanced="0">
      <fieldsUsage count="2">
        <fieldUsage x="-1"/>
        <fieldUsage x="1"/>
      </fieldsUsage>
    </cacheHierarchy>
    <cacheHierarchy uniqueName="[TRM_DB].[Control Name in TRM]" caption="Control Name in TRM" attribute="1" defaultMemberUniqueName="[TRM_DB].[Control Name in TRM].[All]" allUniqueName="[TRM_DB].[Control Name in TRM].[All]" dimensionUniqueName="[TRM_DB]" displayFolder="" count="0" memberValueDatatype="130" unbalanced="0"/>
    <cacheHierarchy uniqueName="[TRM_DB].[Remote or Fixture Mounted]" caption="Remote or Fixture Mounted" attribute="1" defaultMemberUniqueName="[TRM_DB].[Remote or Fixture Mounted].[All]" allUniqueName="[TRM_DB].[Remote or Fixture Mounted].[All]" dimensionUniqueName="[TRM_DB]" displayFolder="" count="0" memberValueDatatype="130" unbalanced="0"/>
    <cacheHierarchy uniqueName="[TRM_DB].[NC Eligible]" caption="NC Eligible" attribute="1" defaultMemberUniqueName="[TRM_DB].[NC Eligible].[All]" allUniqueName="[TRM_DB].[NC Eligible].[All]" dimensionUniqueName="[TRM_DB]" displayFolder="" count="2" memberValueDatatype="130" unbalanced="0"/>
    <cacheHierarchy uniqueName="[TRM_DB].[Retrofit Eligible]" caption="Retrofit Eligible" attribute="1" defaultMemberUniqueName="[TRM_DB].[Retrofit Eligible].[All]" allUniqueName="[TRM_DB].[Retrofit Eligible].[All]" dimensionUniqueName="[TRM_DB]" displayFolder="" count="2" memberValueDatatype="130" unbalanced="0"/>
    <cacheHierarchy uniqueName="[TRM_DB].[Effective Date]" caption="Effective Date" attribute="1" time="1" defaultMemberUniqueName="[TRM_DB].[Effective Date].[All]" allUniqueName="[TRM_DB].[Effective Date].[All]" dimensionUniqueName="[TRM_DB]" displayFolder="" count="0" memberValueDatatype="7" unbalanced="0"/>
    <cacheHierarchy uniqueName="[TRM_DB].[Expiration Date]" caption="Expiration Date" attribute="1" time="1" defaultMemberUniqueName="[TRM_DB].[Expiration Date].[All]" allUniqueName="[TRM_DB].[Expiration Date].[All]" dimensionUniqueName="[TRM_DB]" displayFolder="" count="0" memberValueDatatype="7" unbalanced="0"/>
    <cacheHierarchy uniqueName="[TRM_DB].[Control Savings Factor]" caption="Control Savings Factor" attribute="1" defaultMemberUniqueName="[TRM_DB].[Control Savings Factor].[All]" allUniqueName="[TRM_DB].[Control Savings Factor].[All]" dimensionUniqueName="[TRM_DB]" displayFolder="" count="0" memberValueDatatype="5" unbalanced="0"/>
    <cacheHierarchy uniqueName="[TRM_DB].[Controlled Watts Input]" caption="Controlled Watts Input" attribute="1" defaultMemberUniqueName="[TRM_DB].[Controlled Watts Input].[All]" allUniqueName="[TRM_DB].[Controlled Watts Input].[All]" dimensionUniqueName="[TRM_DB]" displayFolder="" count="0" memberValueDatatype="130" unbalanced="0"/>
    <cacheHierarchy uniqueName="[TRM_DB].[Controlled Watts]" caption="Controlled Watts" attribute="1" defaultMemberUniqueName="[TRM_DB].[Controlled Watts].[All]" allUniqueName="[TRM_DB].[Controlled Watts].[All]" dimensionUniqueName="[TRM_DB]" displayFolder="" count="0" memberValueDatatype="5" unbalanced="0"/>
    <cacheHierarchy uniqueName="[TRM_DB].[Controlled Watts Units]" caption="Controlled Watts Units" attribute="1" defaultMemberUniqueName="[TRM_DB].[Controlled Watts Units].[All]" allUniqueName="[TRM_DB].[Controlled Watts Units].[All]" dimensionUniqueName="[TRM_DB]" displayFolder="" count="0" memberValueDatatype="130" unbalanced="0"/>
    <cacheHierarchy uniqueName="[TRM_DB].[Measure Life]" caption="Measure Life" attribute="1" defaultMemberUniqueName="[TRM_DB].[Measure Life].[All]" allUniqueName="[TRM_DB].[Measure Life].[All]" dimensionUniqueName="[TRM_DB]" displayFolder="" count="0" memberValueDatatype="20" unbalanced="0"/>
    <cacheHierarchy uniqueName="[TRM_DB].[Operating Hours (Office)]" caption="Operating Hours (Office)" attribute="1" defaultMemberUniqueName="[TRM_DB].[Operating Hours (Office)].[All]" allUniqueName="[TRM_DB].[Operating Hours (Office)].[All]" dimensionUniqueName="[TRM_DB]" displayFolder="" count="0" memberValueDatatype="20" unbalanced="0"/>
    <cacheHierarchy uniqueName="[TRM_DB].[Operating Hours (Misc)]" caption="Operating Hours (Misc)" attribute="1" defaultMemberUniqueName="[TRM_DB].[Operating Hours (Misc)].[All]" allUniqueName="[TRM_DB].[Operating Hours (Misc)].[All]" dimensionUniqueName="[TRM_DB]" displayFolder="" count="0" memberValueDatatype="20" unbalanced="0"/>
    <cacheHierarchy uniqueName="[TRM_DB].[Peak Coincidence Factor]" caption="Peak Coincidence Factor" attribute="1" defaultMemberUniqueName="[TRM_DB].[Peak Coincidence Factor].[All]" allUniqueName="[TRM_DB].[Peak Coincidence Factor].[All]" dimensionUniqueName="[TRM_DB]" displayFolder="" count="0" memberValueDatatype="5" unbalanced="0"/>
    <cacheHierarchy uniqueName="[TRM_DB].[Peak Season]" caption="Peak Season" attribute="1" defaultMemberUniqueName="[TRM_DB].[Peak Season].[All]" allUniqueName="[TRM_DB].[Peak Season].[All]" dimensionUniqueName="[TRM_DB]" displayFolder="" count="0" memberValueDatatype="130" unbalanced="0"/>
    <cacheHierarchy uniqueName="[TRM_DB].[Cost Input]" caption="Cost Input" attribute="1" defaultMemberUniqueName="[TRM_DB].[Cost Input].[All]" allUniqueName="[TRM_DB].[Cost Input].[All]" dimensionUniqueName="[TRM_DB]" displayFolder="" count="0" memberValueDatatype="130" unbalanced="0"/>
    <cacheHierarchy uniqueName="[TRM_DB].[Cost]" caption="Cost" attribute="1" defaultMemberUniqueName="[TRM_DB].[Cost].[All]" allUniqueName="[TRM_DB].[Cost].[All]" dimensionUniqueName="[TRM_DB]" displayFolder="" count="0" memberValueDatatype="5" unbalanced="0"/>
    <cacheHierarchy uniqueName="[TRM_DB].[Cost Units]" caption="Cost Units" attribute="1" defaultMemberUniqueName="[TRM_DB].[Cost Units].[All]" allUniqueName="[TRM_DB].[Cost Units].[All]" dimensionUniqueName="[TRM_DB]" displayFolder="" count="0" memberValueDatatype="130" unbalanced="0"/>
    <cacheHierarchy uniqueName="[TRM_DB].[Currency]" caption="Currency" attribute="1" defaultMemberUniqueName="[TRM_DB].[Currency].[All]" allUniqueName="[TRM_DB].[Currency].[All]" dimensionUniqueName="[TRM_DB]" displayFolder="" count="0" memberValueDatatype="130" unbalanced="0"/>
    <cacheHierarchy uniqueName="[TRM_DB].[Cx Required]" caption="Cx Required" attribute="1" defaultMemberUniqueName="[TRM_DB].[Cx Required].[All]" allUniqueName="[TRM_DB].[Cx Required].[All]" dimensionUniqueName="[TRM_DB]" displayFolder="" count="0" memberValueDatatype="130" unbalanced="0"/>
    <cacheHierarchy uniqueName="[TRM_DB].[Notes]" caption="Notes" attribute="1" defaultMemberUniqueName="[TRM_DB].[Notes].[All]" allUniqueName="[TRM_DB].[Notes].[All]" dimensionUniqueName="[TRM_DB]" displayFolder="" count="0" memberValueDatatype="130" unbalanced="0"/>
    <cacheHierarchy uniqueName="[TRM_Sources].[Country]" caption="Country" attribute="1" defaultMemberUniqueName="[TRM_Sources].[Country].[All]" allUniqueName="[TRM_Sources].[Country].[All]" dimensionUniqueName="[TRM_Sources]" displayFolder="" count="2" memberValueDatatype="130" unbalanced="0">
      <fieldsUsage count="2">
        <fieldUsage x="-1"/>
        <fieldUsage x="2"/>
      </fieldsUsage>
    </cacheHierarchy>
    <cacheHierarchy uniqueName="[TRM_Sources].[Region]" caption="Region" attribute="1" defaultMemberUniqueName="[TRM_Sources].[Region].[All]" allUniqueName="[TRM_Sources].[Region].[All]" dimensionUniqueName="[TRM_Sources]" displayFolder="" count="2" memberValueDatatype="130" unbalanced="0">
      <fieldsUsage count="2">
        <fieldUsage x="-1"/>
        <fieldUsage x="4"/>
      </fieldsUsage>
    </cacheHierarchy>
    <cacheHierarchy uniqueName="[TRM_Sources].[State/Province]" caption="State/Province" attribute="1" defaultMemberUniqueName="[TRM_Sources].[State/Province].[All]" allUniqueName="[TRM_Sources].[State/Province].[All]" dimensionUniqueName="[TRM_Sources]" displayFolder="" count="2" memberValueDatatype="130" unbalanced="0">
      <fieldsUsage count="2">
        <fieldUsage x="-1"/>
        <fieldUsage x="3"/>
      </fieldsUsage>
    </cacheHierarchy>
    <cacheHierarchy uniqueName="[TRM_Sources].[State Code]" caption="State Code" attribute="1" defaultMemberUniqueName="[TRM_Sources].[State Code].[All]" allUniqueName="[TRM_Sources].[State Code].[All]" dimensionUniqueName="[TRM_Sources]" displayFolder="" count="0" memberValueDatatype="130" unbalanced="0"/>
    <cacheHierarchy uniqueName="[TRM_Sources].[Resource]" caption="Resource" attribute="1" defaultMemberUniqueName="[TRM_Sources].[Resource].[All]" allUniqueName="[TRM_Sources].[Resource].[All]" dimensionUniqueName="[TRM_Sources]" displayFolder="" count="0" memberValueDatatype="130" unbalanced="0"/>
    <cacheHierarchy uniqueName="[TRM_Sources].[Version]" caption="Version" attribute="1" defaultMemberUniqueName="[TRM_Sources].[Version].[All]" allUniqueName="[TRM_Sources].[Version].[All]" dimensionUniqueName="[TRM_Sources]" displayFolder="" count="0" memberValueDatatype="130" unbalanced="0"/>
    <cacheHierarchy uniqueName="[TRM_Sources].[Effective Date]" caption="Effective Date" attribute="1" time="1" defaultMemberUniqueName="[TRM_Sources].[Effective Date].[All]" allUniqueName="[TRM_Sources].[Effective Date].[All]" dimensionUniqueName="[TRM_Sources]" displayFolder="" count="0" memberValueDatatype="7" unbalanced="0"/>
    <cacheHierarchy uniqueName="[TRM_Sources].[Age]" caption="Age" attribute="1" defaultMemberUniqueName="[TRM_Sources].[Age].[All]" allUniqueName="[TRM_Sources].[Age].[All]" dimensionUniqueName="[TRM_Sources]" displayFolder="" count="0" memberValueDatatype="130" unbalanced="0"/>
    <cacheHierarchy uniqueName="[TRM_Sources].[Public]" caption="Public" attribute="1" defaultMemberUniqueName="[TRM_Sources].[Public].[All]" allUniqueName="[TRM_Sources].[Public].[All]" dimensionUniqueName="[TRM_Sources]" displayFolder="" count="0" memberValueDatatype="130" unbalanced="0"/>
    <cacheHierarchy uniqueName="[TRM_Sources].[Status]" caption="Status" attribute="1" defaultMemberUniqueName="[TRM_Sources].[Status].[All]" allUniqueName="[TRM_Sources].[Status].[All]" dimensionUniqueName="[TRM_Sources]" displayFolder="" count="0" memberValueDatatype="130" unbalanced="0"/>
    <cacheHierarchy uniqueName="[TRM_Sources].[Applicability]" caption="Applicability" attribute="1" defaultMemberUniqueName="[TRM_Sources].[Applicability].[All]" allUniqueName="[TRM_Sources].[Applicability].[All]" dimensionUniqueName="[TRM_Sources]" displayFolder="" count="0" memberValueDatatype="130" unbalanced="0"/>
    <cacheHierarchy uniqueName="[TRM_Sources].[Downloaded?]" caption="Downloaded?" attribute="1" defaultMemberUniqueName="[TRM_Sources].[Downloaded?].[All]" allUniqueName="[TRM_Sources].[Downloaded?].[All]" dimensionUniqueName="[TRM_Sources]" displayFolder="" count="0" memberValueDatatype="130" unbalanced="0"/>
    <cacheHierarchy uniqueName="[TRM_Sources].[NLC Flag]" caption="NLC Flag" attribute="1" defaultMemberUniqueName="[TRM_Sources].[NLC Flag].[All]" allUniqueName="[TRM_Sources].[NLC Flag].[All]" dimensionUniqueName="[TRM_Sources]" displayFolder="" count="0" memberValueDatatype="20" unbalanced="0"/>
    <cacheHierarchy uniqueName="[TRM_Sources].[LLLC Flag]" caption="LLLC Flag" attribute="1" defaultMemberUniqueName="[TRM_Sources].[LLLC Flag].[All]" allUniqueName="[TRM_Sources].[LLLC Flag].[All]" dimensionUniqueName="[TRM_Sources]" displayFolder="" count="0" memberValueDatatype="20" unbalanced="0"/>
    <cacheHierarchy uniqueName="[TRM_Sources].[Room-based Flag]" caption="Room-based Flag" attribute="1" defaultMemberUniqueName="[TRM_Sources].[Room-based Flag].[All]" allUniqueName="[TRM_Sources].[Room-based Flag].[All]" dimensionUniqueName="[TRM_Sources]" displayFolder="" count="0" memberValueDatatype="20" unbalanced="0"/>
    <cacheHierarchy uniqueName="[TRM_Sources].[NLC Prevalence]" caption="NLC Prevalence" attribute="1" defaultMemberUniqueName="[TRM_Sources].[NLC Prevalence].[All]" allUniqueName="[TRM_Sources].[NLC Prevalence].[All]" dimensionUniqueName="[TRM_Sources]" displayFolder="" count="0" memberValueDatatype="130" unbalanced="0"/>
    <cacheHierarchy uniqueName="[TRM_Sources].[External Link]" caption="External Link" attribute="1" defaultMemberUniqueName="[TRM_Sources].[External Link].[All]" allUniqueName="[TRM_Sources].[External Link].[All]" dimensionUniqueName="[TRM_Sources]" displayFolder="" count="0" memberValueDatatype="130" unbalanced="0"/>
    <cacheHierarchy uniqueName="[Measures].[Average of Control Savings Factor]" caption="Average of Control Savings Factor" measure="1" displayFolder="" measureGroup="TRM_DB" count="0" oneField="1">
      <fieldsUsage count="1">
        <fieldUsage x="0"/>
      </fieldsUsage>
      <extLst>
        <ext xmlns:x15="http://schemas.microsoft.com/office/spreadsheetml/2010/11/main" uri="{B97F6D7D-B522-45F9-BDA1-12C45D357490}">
          <x15:cacheHierarchy aggregatedColumn="15"/>
        </ext>
      </extLst>
    </cacheHierarchy>
    <cacheHierarchy uniqueName="[Measures].[Count of Control Type]" caption="Count of Control Type" measure="1" displayFolder="" measureGroup="TRM_DB" count="0">
      <extLst>
        <ext xmlns:x15="http://schemas.microsoft.com/office/spreadsheetml/2010/11/main" uri="{B97F6D7D-B522-45F9-BDA1-12C45D357490}">
          <x15:cacheHierarchy aggregatedColumn="8"/>
        </ext>
      </extLst>
    </cacheHierarchy>
    <cacheHierarchy uniqueName="[Measures].[Sum of Control Savings Factor]" caption="Sum of Control Savings Factor" measure="1" displayFolder="" measureGroup="TRM_DB" count="0">
      <extLst>
        <ext xmlns:x15="http://schemas.microsoft.com/office/spreadsheetml/2010/11/main" uri="{B97F6D7D-B522-45F9-BDA1-12C45D357490}">
          <x15:cacheHierarchy aggregatedColumn="15"/>
        </ext>
      </extLst>
    </cacheHierarchy>
    <cacheHierarchy uniqueName="[Measures].[Sum of Measure Life]" caption="Sum of Measure Life" measure="1" displayFolder="" measureGroup="TRM_DB" count="0">
      <extLst>
        <ext xmlns:x15="http://schemas.microsoft.com/office/spreadsheetml/2010/11/main" uri="{B97F6D7D-B522-45F9-BDA1-12C45D357490}">
          <x15:cacheHierarchy aggregatedColumn="19"/>
        </ext>
      </extLst>
    </cacheHierarchy>
    <cacheHierarchy uniqueName="[Measures].[Average of Measure Life]" caption="Average of Measure Life" measure="1" displayFolder="" measureGroup="TRM_DB" count="0">
      <extLst>
        <ext xmlns:x15="http://schemas.microsoft.com/office/spreadsheetml/2010/11/main" uri="{B97F6D7D-B522-45F9-BDA1-12C45D357490}">
          <x15:cacheHierarchy aggregatedColumn="19"/>
        </ext>
      </extLst>
    </cacheHierarchy>
    <cacheHierarchy uniqueName="[Measures].[Sum of Operating Hours (Office)]" caption="Sum of Operating Hours (Office)" measure="1" displayFolder="" measureGroup="TRM_DB" count="0">
      <extLst>
        <ext xmlns:x15="http://schemas.microsoft.com/office/spreadsheetml/2010/11/main" uri="{B97F6D7D-B522-45F9-BDA1-12C45D357490}">
          <x15:cacheHierarchy aggregatedColumn="20"/>
        </ext>
      </extLst>
    </cacheHierarchy>
    <cacheHierarchy uniqueName="[Measures].[Average of Operating Hours (Office)]" caption="Average of Operating Hours (Office)" measure="1" displayFolder="" measureGroup="TRM_DB" count="0">
      <extLst>
        <ext xmlns:x15="http://schemas.microsoft.com/office/spreadsheetml/2010/11/main" uri="{B97F6D7D-B522-45F9-BDA1-12C45D357490}">
          <x15:cacheHierarchy aggregatedColumn="20"/>
        </ext>
      </extLst>
    </cacheHierarchy>
    <cacheHierarchy uniqueName="[Measures].[CSF_Max]" caption="CSF_Max" measure="1" displayFolder="" measureGroup="TRM_DB" count="0"/>
    <cacheHierarchy uniqueName="[Measures].[CSF_Min]" caption="CSF_Min" measure="1" displayFolder="" measureGroup="TRM_DB" count="0"/>
    <cacheHierarchy uniqueName="[Measures].[CSF_Range]" caption="CSF_Range" measure="1" displayFolder="" measureGroup="TRM_DB" count="0"/>
    <cacheHierarchy uniqueName="[Measures].[EUL_Max]" caption="EUL_Max" measure="1" displayFolder="" measureGroup="TRM_DB" count="0"/>
    <cacheHierarchy uniqueName="[Measures].[EUL_Min]" caption="EUL_Min" measure="1" displayFolder="" measureGroup="TRM_DB" count="0"/>
    <cacheHierarchy uniqueName="[Measures].[EUL_Range]" caption="EUL_Range" measure="1" displayFolder="" measureGroup="TRM_DB" count="0"/>
    <cacheHierarchy uniqueName="[Measures].[Hours_Min]" caption="Hours_Min" measure="1" displayFolder="" measureGroup="TRM_DB" count="0"/>
    <cacheHierarchy uniqueName="[Measures].[Hours_Max]" caption="Hours_Max" measure="1" displayFolder="" measureGroup="TRM_DB" count="0"/>
    <cacheHierarchy uniqueName="[Measures].[Hours_Range]" caption="Hours_Range" measure="1" displayFolder="" measureGroup="TRM_DB" count="0"/>
    <cacheHierarchy uniqueName="[Measures].[__XL_Count TRM_DB]" caption="__XL_Count TRM_DB" measure="1" displayFolder="" measureGroup="TRM_DB" count="0" hidden="1"/>
    <cacheHierarchy uniqueName="[Measures].[__XL_Count TRM_Sources]" caption="__XL_Count TRM_Sources" measure="1" displayFolder="" measureGroup="TRM_Sources" count="0" hidden="1"/>
    <cacheHierarchy uniqueName="[Measures].[__XL_Count Control_Type_Ref]" caption="__XL_Count Control_Type_Ref" measure="1" displayFolder="" measureGroup="Control_Type_Ref" count="0" hidden="1"/>
    <cacheHierarchy uniqueName="[Measures].[__No measures defined]" caption="__No measures defined" measure="1" displayFolder="" count="0" hidden="1"/>
  </cacheHierarchies>
  <kpis count="0"/>
  <dimensions count="4">
    <dimension name="Control_Type_Ref" uniqueName="[Control_Type_Ref]" caption="Control_Type_Ref"/>
    <dimension measure="1" name="Measures" uniqueName="[Measures]" caption="Measures"/>
    <dimension name="TRM_DB" uniqueName="[TRM_DB]" caption="TRM_DB"/>
    <dimension name="TRM_Sources" uniqueName="[TRM_Sources]" caption="TRM_Sources"/>
  </dimensions>
  <measureGroups count="3">
    <measureGroup name="Control_Type_Ref" caption="Control_Type_Ref"/>
    <measureGroup name="TRM_DB" caption="TRM_DB"/>
    <measureGroup name="TRM_Sources" caption="TRM_Sources"/>
  </measureGroups>
  <maps count="5">
    <map measureGroup="0" dimension="0"/>
    <map measureGroup="1" dimension="0"/>
    <map measureGroup="1" dimension="2"/>
    <map measureGroup="1" dimension="3"/>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Dan Mellinger" refreshedDate="45492.516142476852" backgroundQuery="1" createdVersion="8" refreshedVersion="8" minRefreshableVersion="3" recordCount="0" supportSubquery="1" supportAdvancedDrill="1" xr:uid="{46BB350B-4E71-49CA-90D5-8AA835A39305}">
  <cacheSource type="external" connectionId="1"/>
  <cacheFields count="6">
    <cacheField name="[TRM_DB].[Control Type].[Control Type]" caption="Control Type" numFmtId="0" hierarchy="8" level="1">
      <sharedItems count="6">
        <s v="DL"/>
        <s v="Dual"/>
        <s v="LLLC"/>
        <s v="NLC"/>
        <s v="OS"/>
        <s v="Room-based"/>
      </sharedItems>
    </cacheField>
    <cacheField name="[Measures].[Count of Control Type]" caption="Count of Control Type" numFmtId="0" hierarchy="48" level="32767"/>
    <cacheField name="[Measures].[CSF_Max]" caption="CSF_Max" numFmtId="0" hierarchy="54" level="32767"/>
    <cacheField name="[Measures].[CSF_Min]" caption="CSF_Min" numFmtId="0" hierarchy="55" level="32767"/>
    <cacheField name="[Measures].[CSF_Range]" caption="CSF_Range" numFmtId="0" hierarchy="56" level="32767"/>
    <cacheField name="[Measures].[Average of Control Savings Factor]" caption="Average of Control Savings Factor" numFmtId="0" hierarchy="47" level="32767"/>
  </cacheFields>
  <cacheHierarchies count="67">
    <cacheHierarchy uniqueName="[Control_Type_Ref].[Control Type]" caption="Control Type" attribute="1" defaultMemberUniqueName="[Control_Type_Ref].[Control Type].[All]" allUniqueName="[Control_Type_Ref].[Control Type].[All]" dimensionUniqueName="[Control_Type_Ref]" displayFolder="" count="0" memberValueDatatype="130" unbalanced="0"/>
    <cacheHierarchy uniqueName="[Control_Type_Ref].[Control Description]" caption="Control Description" attribute="1" defaultMemberUniqueName="[Control_Type_Ref].[Control Description].[All]" allUniqueName="[Control_Type_Ref].[Control Description].[All]" dimensionUniqueName="[Control_Type_Ref]" displayFolder="" count="0" memberValueDatatype="130" unbalanced="0"/>
    <cacheHierarchy uniqueName="[Control_Type_Ref].[Sort Order]" caption="Sort Order" attribute="1" defaultMemberUniqueName="[Control_Type_Ref].[Sort Order].[All]" allUniqueName="[Control_Type_Ref].[Sort Order].[All]" dimensionUniqueName="[Control_Type_Ref]" displayFolder="" count="0" memberValueDatatype="20" unbalanced="0"/>
    <cacheHierarchy uniqueName="[TRM_DB].[State Code]" caption="State Code" attribute="1" defaultMemberUniqueName="[TRM_DB].[State Code].[All]" allUniqueName="[TRM_DB].[State Code].[All]" dimensionUniqueName="[TRM_DB]" displayFolder="" count="0" memberValueDatatype="130" unbalanced="0"/>
    <cacheHierarchy uniqueName="[TRM_DB].[State/Provice]" caption="State/Provice" attribute="1" defaultMemberUniqueName="[TRM_DB].[State/Provice].[All]" allUniqueName="[TRM_DB].[State/Provice].[All]" dimensionUniqueName="[TRM_DB]" displayFolder="" count="0" memberValueDatatype="130" unbalanced="0"/>
    <cacheHierarchy uniqueName="[TRM_DB].[Measure Name]" caption="Measure Name" attribute="1" defaultMemberUniqueName="[TRM_DB].[Measure Name].[All]" allUniqueName="[TRM_DB].[Measure Name].[All]" dimensionUniqueName="[TRM_DB]" displayFolder="" count="0" memberValueDatatype="130" unbalanced="0"/>
    <cacheHierarchy uniqueName="[TRM_DB].[Measure ID]" caption="Measure ID" attribute="1" defaultMemberUniqueName="[TRM_DB].[Measure ID].[All]" allUniqueName="[TRM_DB].[Measure ID].[All]" dimensionUniqueName="[TRM_DB]" displayFolder="" count="0" memberValueDatatype="130" unbalanced="0"/>
    <cacheHierarchy uniqueName="[TRM_DB].[Page Number]" caption="Page Number" attribute="1" defaultMemberUniqueName="[TRM_DB].[Page Number].[All]" allUniqueName="[TRM_DB].[Page Number].[All]" dimensionUniqueName="[TRM_DB]" displayFolder="" count="0" memberValueDatatype="130" unbalanced="0"/>
    <cacheHierarchy uniqueName="[TRM_DB].[Control Type]" caption="Control Type" attribute="1" defaultMemberUniqueName="[TRM_DB].[Control Type].[All]" allUniqueName="[TRM_DB].[Control Type].[All]" dimensionUniqueName="[TRM_DB]" displayFolder="" count="2" memberValueDatatype="130" unbalanced="0">
      <fieldsUsage count="2">
        <fieldUsage x="-1"/>
        <fieldUsage x="0"/>
      </fieldsUsage>
    </cacheHierarchy>
    <cacheHierarchy uniqueName="[TRM_DB].[Control Name in TRM]" caption="Control Name in TRM" attribute="1" defaultMemberUniqueName="[TRM_DB].[Control Name in TRM].[All]" allUniqueName="[TRM_DB].[Control Name in TRM].[All]" dimensionUniqueName="[TRM_DB]" displayFolder="" count="0" memberValueDatatype="130" unbalanced="0"/>
    <cacheHierarchy uniqueName="[TRM_DB].[Remote or Fixture Mounted]" caption="Remote or Fixture Mounted" attribute="1" defaultMemberUniqueName="[TRM_DB].[Remote or Fixture Mounted].[All]" allUniqueName="[TRM_DB].[Remote or Fixture Mounted].[All]" dimensionUniqueName="[TRM_DB]" displayFolder="" count="0" memberValueDatatype="130" unbalanced="0"/>
    <cacheHierarchy uniqueName="[TRM_DB].[NC Eligible]" caption="NC Eligible" attribute="1" defaultMemberUniqueName="[TRM_DB].[NC Eligible].[All]" allUniqueName="[TRM_DB].[NC Eligible].[All]" dimensionUniqueName="[TRM_DB]" displayFolder="" count="2" memberValueDatatype="130" unbalanced="0"/>
    <cacheHierarchy uniqueName="[TRM_DB].[Retrofit Eligible]" caption="Retrofit Eligible" attribute="1" defaultMemberUniqueName="[TRM_DB].[Retrofit Eligible].[All]" allUniqueName="[TRM_DB].[Retrofit Eligible].[All]" dimensionUniqueName="[TRM_DB]" displayFolder="" count="2" memberValueDatatype="130" unbalanced="0"/>
    <cacheHierarchy uniqueName="[TRM_DB].[Effective Date]" caption="Effective Date" attribute="1" time="1" defaultMemberUniqueName="[TRM_DB].[Effective Date].[All]" allUniqueName="[TRM_DB].[Effective Date].[All]" dimensionUniqueName="[TRM_DB]" displayFolder="" count="0" memberValueDatatype="7" unbalanced="0"/>
    <cacheHierarchy uniqueName="[TRM_DB].[Expiration Date]" caption="Expiration Date" attribute="1" time="1" defaultMemberUniqueName="[TRM_DB].[Expiration Date].[All]" allUniqueName="[TRM_DB].[Expiration Date].[All]" dimensionUniqueName="[TRM_DB]" displayFolder="" count="0" memberValueDatatype="7" unbalanced="0"/>
    <cacheHierarchy uniqueName="[TRM_DB].[Control Savings Factor]" caption="Control Savings Factor" attribute="1" defaultMemberUniqueName="[TRM_DB].[Control Savings Factor].[All]" allUniqueName="[TRM_DB].[Control Savings Factor].[All]" dimensionUniqueName="[TRM_DB]" displayFolder="" count="0" memberValueDatatype="5" unbalanced="0"/>
    <cacheHierarchy uniqueName="[TRM_DB].[Controlled Watts Input]" caption="Controlled Watts Input" attribute="1" defaultMemberUniqueName="[TRM_DB].[Controlled Watts Input].[All]" allUniqueName="[TRM_DB].[Controlled Watts Input].[All]" dimensionUniqueName="[TRM_DB]" displayFolder="" count="0" memberValueDatatype="130" unbalanced="0"/>
    <cacheHierarchy uniqueName="[TRM_DB].[Controlled Watts]" caption="Controlled Watts" attribute="1" defaultMemberUniqueName="[TRM_DB].[Controlled Watts].[All]" allUniqueName="[TRM_DB].[Controlled Watts].[All]" dimensionUniqueName="[TRM_DB]" displayFolder="" count="0" memberValueDatatype="5" unbalanced="0"/>
    <cacheHierarchy uniqueName="[TRM_DB].[Controlled Watts Units]" caption="Controlled Watts Units" attribute="1" defaultMemberUniqueName="[TRM_DB].[Controlled Watts Units].[All]" allUniqueName="[TRM_DB].[Controlled Watts Units].[All]" dimensionUniqueName="[TRM_DB]" displayFolder="" count="0" memberValueDatatype="130" unbalanced="0"/>
    <cacheHierarchy uniqueName="[TRM_DB].[Measure Life]" caption="Measure Life" attribute="1" defaultMemberUniqueName="[TRM_DB].[Measure Life].[All]" allUniqueName="[TRM_DB].[Measure Life].[All]" dimensionUniqueName="[TRM_DB]" displayFolder="" count="0" memberValueDatatype="20" unbalanced="0"/>
    <cacheHierarchy uniqueName="[TRM_DB].[Operating Hours (Office)]" caption="Operating Hours (Office)" attribute="1" defaultMemberUniqueName="[TRM_DB].[Operating Hours (Office)].[All]" allUniqueName="[TRM_DB].[Operating Hours (Office)].[All]" dimensionUniqueName="[TRM_DB]" displayFolder="" count="0" memberValueDatatype="20" unbalanced="0"/>
    <cacheHierarchy uniqueName="[TRM_DB].[Operating Hours (Misc)]" caption="Operating Hours (Misc)" attribute="1" defaultMemberUniqueName="[TRM_DB].[Operating Hours (Misc)].[All]" allUniqueName="[TRM_DB].[Operating Hours (Misc)].[All]" dimensionUniqueName="[TRM_DB]" displayFolder="" count="0" memberValueDatatype="20" unbalanced="0"/>
    <cacheHierarchy uniqueName="[TRM_DB].[Peak Coincidence Factor]" caption="Peak Coincidence Factor" attribute="1" defaultMemberUniqueName="[TRM_DB].[Peak Coincidence Factor].[All]" allUniqueName="[TRM_DB].[Peak Coincidence Factor].[All]" dimensionUniqueName="[TRM_DB]" displayFolder="" count="0" memberValueDatatype="5" unbalanced="0"/>
    <cacheHierarchy uniqueName="[TRM_DB].[Peak Season]" caption="Peak Season" attribute="1" defaultMemberUniqueName="[TRM_DB].[Peak Season].[All]" allUniqueName="[TRM_DB].[Peak Season].[All]" dimensionUniqueName="[TRM_DB]" displayFolder="" count="0" memberValueDatatype="130" unbalanced="0"/>
    <cacheHierarchy uniqueName="[TRM_DB].[Cost Input]" caption="Cost Input" attribute="1" defaultMemberUniqueName="[TRM_DB].[Cost Input].[All]" allUniqueName="[TRM_DB].[Cost Input].[All]" dimensionUniqueName="[TRM_DB]" displayFolder="" count="0" memberValueDatatype="130" unbalanced="0"/>
    <cacheHierarchy uniqueName="[TRM_DB].[Cost]" caption="Cost" attribute="1" defaultMemberUniqueName="[TRM_DB].[Cost].[All]" allUniqueName="[TRM_DB].[Cost].[All]" dimensionUniqueName="[TRM_DB]" displayFolder="" count="0" memberValueDatatype="5" unbalanced="0"/>
    <cacheHierarchy uniqueName="[TRM_DB].[Cost Units]" caption="Cost Units" attribute="1" defaultMemberUniqueName="[TRM_DB].[Cost Units].[All]" allUniqueName="[TRM_DB].[Cost Units].[All]" dimensionUniqueName="[TRM_DB]" displayFolder="" count="0" memberValueDatatype="130" unbalanced="0"/>
    <cacheHierarchy uniqueName="[TRM_DB].[Currency]" caption="Currency" attribute="1" defaultMemberUniqueName="[TRM_DB].[Currency].[All]" allUniqueName="[TRM_DB].[Currency].[All]" dimensionUniqueName="[TRM_DB]" displayFolder="" count="0" memberValueDatatype="130" unbalanced="0"/>
    <cacheHierarchy uniqueName="[TRM_DB].[Cx Required]" caption="Cx Required" attribute="1" defaultMemberUniqueName="[TRM_DB].[Cx Required].[All]" allUniqueName="[TRM_DB].[Cx Required].[All]" dimensionUniqueName="[TRM_DB]" displayFolder="" count="0" memberValueDatatype="130" unbalanced="0"/>
    <cacheHierarchy uniqueName="[TRM_DB].[Notes]" caption="Notes" attribute="1" defaultMemberUniqueName="[TRM_DB].[Notes].[All]" allUniqueName="[TRM_DB].[Notes].[All]" dimensionUniqueName="[TRM_DB]" displayFolder="" count="0" memberValueDatatype="130" unbalanced="0"/>
    <cacheHierarchy uniqueName="[TRM_Sources].[Country]" caption="Country" attribute="1" defaultMemberUniqueName="[TRM_Sources].[Country].[All]" allUniqueName="[TRM_Sources].[Country].[All]" dimensionUniqueName="[TRM_Sources]" displayFolder="" count="2" memberValueDatatype="130" unbalanced="0"/>
    <cacheHierarchy uniqueName="[TRM_Sources].[Region]" caption="Region" attribute="1" defaultMemberUniqueName="[TRM_Sources].[Region].[All]" allUniqueName="[TRM_Sources].[Region].[All]" dimensionUniqueName="[TRM_Sources]" displayFolder="" count="2" memberValueDatatype="130" unbalanced="0"/>
    <cacheHierarchy uniqueName="[TRM_Sources].[State/Province]" caption="State/Province" attribute="1" defaultMemberUniqueName="[TRM_Sources].[State/Province].[All]" allUniqueName="[TRM_Sources].[State/Province].[All]" dimensionUniqueName="[TRM_Sources]" displayFolder="" count="0" memberValueDatatype="130" unbalanced="0"/>
    <cacheHierarchy uniqueName="[TRM_Sources].[State Code]" caption="State Code" attribute="1" defaultMemberUniqueName="[TRM_Sources].[State Code].[All]" allUniqueName="[TRM_Sources].[State Code].[All]" dimensionUniqueName="[TRM_Sources]" displayFolder="" count="0" memberValueDatatype="130" unbalanced="0"/>
    <cacheHierarchy uniqueName="[TRM_Sources].[Resource]" caption="Resource" attribute="1" defaultMemberUniqueName="[TRM_Sources].[Resource].[All]" allUniqueName="[TRM_Sources].[Resource].[All]" dimensionUniqueName="[TRM_Sources]" displayFolder="" count="0" memberValueDatatype="130" unbalanced="0"/>
    <cacheHierarchy uniqueName="[TRM_Sources].[Version]" caption="Version" attribute="1" defaultMemberUniqueName="[TRM_Sources].[Version].[All]" allUniqueName="[TRM_Sources].[Version].[All]" dimensionUniqueName="[TRM_Sources]" displayFolder="" count="0" memberValueDatatype="130" unbalanced="0"/>
    <cacheHierarchy uniqueName="[TRM_Sources].[Effective Date]" caption="Effective Date" attribute="1" time="1" defaultMemberUniqueName="[TRM_Sources].[Effective Date].[All]" allUniqueName="[TRM_Sources].[Effective Date].[All]" dimensionUniqueName="[TRM_Sources]" displayFolder="" count="0" memberValueDatatype="7" unbalanced="0"/>
    <cacheHierarchy uniqueName="[TRM_Sources].[Age]" caption="Age" attribute="1" defaultMemberUniqueName="[TRM_Sources].[Age].[All]" allUniqueName="[TRM_Sources].[Age].[All]" dimensionUniqueName="[TRM_Sources]" displayFolder="" count="0" memberValueDatatype="130" unbalanced="0"/>
    <cacheHierarchy uniqueName="[TRM_Sources].[Public]" caption="Public" attribute="1" defaultMemberUniqueName="[TRM_Sources].[Public].[All]" allUniqueName="[TRM_Sources].[Public].[All]" dimensionUniqueName="[TRM_Sources]" displayFolder="" count="0" memberValueDatatype="130" unbalanced="0"/>
    <cacheHierarchy uniqueName="[TRM_Sources].[Status]" caption="Status" attribute="1" defaultMemberUniqueName="[TRM_Sources].[Status].[All]" allUniqueName="[TRM_Sources].[Status].[All]" dimensionUniqueName="[TRM_Sources]" displayFolder="" count="0" memberValueDatatype="130" unbalanced="0"/>
    <cacheHierarchy uniqueName="[TRM_Sources].[Applicability]" caption="Applicability" attribute="1" defaultMemberUniqueName="[TRM_Sources].[Applicability].[All]" allUniqueName="[TRM_Sources].[Applicability].[All]" dimensionUniqueName="[TRM_Sources]" displayFolder="" count="0" memberValueDatatype="130" unbalanced="0"/>
    <cacheHierarchy uniqueName="[TRM_Sources].[Downloaded?]" caption="Downloaded?" attribute="1" defaultMemberUniqueName="[TRM_Sources].[Downloaded?].[All]" allUniqueName="[TRM_Sources].[Downloaded?].[All]" dimensionUniqueName="[TRM_Sources]" displayFolder="" count="0" memberValueDatatype="130" unbalanced="0"/>
    <cacheHierarchy uniqueName="[TRM_Sources].[NLC Flag]" caption="NLC Flag" attribute="1" defaultMemberUniqueName="[TRM_Sources].[NLC Flag].[All]" allUniqueName="[TRM_Sources].[NLC Flag].[All]" dimensionUniqueName="[TRM_Sources]" displayFolder="" count="0" memberValueDatatype="20" unbalanced="0"/>
    <cacheHierarchy uniqueName="[TRM_Sources].[LLLC Flag]" caption="LLLC Flag" attribute="1" defaultMemberUniqueName="[TRM_Sources].[LLLC Flag].[All]" allUniqueName="[TRM_Sources].[LLLC Flag].[All]" dimensionUniqueName="[TRM_Sources]" displayFolder="" count="0" memberValueDatatype="20" unbalanced="0"/>
    <cacheHierarchy uniqueName="[TRM_Sources].[Room-based Flag]" caption="Room-based Flag" attribute="1" defaultMemberUniqueName="[TRM_Sources].[Room-based Flag].[All]" allUniqueName="[TRM_Sources].[Room-based Flag].[All]" dimensionUniqueName="[TRM_Sources]" displayFolder="" count="0" memberValueDatatype="20" unbalanced="0"/>
    <cacheHierarchy uniqueName="[TRM_Sources].[NLC Prevalence]" caption="NLC Prevalence" attribute="1" defaultMemberUniqueName="[TRM_Sources].[NLC Prevalence].[All]" allUniqueName="[TRM_Sources].[NLC Prevalence].[All]" dimensionUniqueName="[TRM_Sources]" displayFolder="" count="0" memberValueDatatype="130" unbalanced="0"/>
    <cacheHierarchy uniqueName="[TRM_Sources].[External Link]" caption="External Link" attribute="1" defaultMemberUniqueName="[TRM_Sources].[External Link].[All]" allUniqueName="[TRM_Sources].[External Link].[All]" dimensionUniqueName="[TRM_Sources]" displayFolder="" count="0" memberValueDatatype="130" unbalanced="0"/>
    <cacheHierarchy uniqueName="[Measures].[Average of Control Savings Factor]" caption="Average of Control Savings Factor" measure="1" displayFolder="" measureGroup="TRM_DB" count="0" oneField="1">
      <fieldsUsage count="1">
        <fieldUsage x="5"/>
      </fieldsUsage>
      <extLst>
        <ext xmlns:x15="http://schemas.microsoft.com/office/spreadsheetml/2010/11/main" uri="{B97F6D7D-B522-45F9-BDA1-12C45D357490}">
          <x15:cacheHierarchy aggregatedColumn="15"/>
        </ext>
      </extLst>
    </cacheHierarchy>
    <cacheHierarchy uniqueName="[Measures].[Count of Control Type]" caption="Count of Control Type" measure="1" displayFolder="" measureGroup="TRM_DB" count="0" oneField="1">
      <fieldsUsage count="1">
        <fieldUsage x="1"/>
      </fieldsUsage>
      <extLst>
        <ext xmlns:x15="http://schemas.microsoft.com/office/spreadsheetml/2010/11/main" uri="{B97F6D7D-B522-45F9-BDA1-12C45D357490}">
          <x15:cacheHierarchy aggregatedColumn="8"/>
        </ext>
      </extLst>
    </cacheHierarchy>
    <cacheHierarchy uniqueName="[Measures].[Sum of Control Savings Factor]" caption="Sum of Control Savings Factor" measure="1" displayFolder="" measureGroup="TRM_DB" count="0">
      <extLst>
        <ext xmlns:x15="http://schemas.microsoft.com/office/spreadsheetml/2010/11/main" uri="{B97F6D7D-B522-45F9-BDA1-12C45D357490}">
          <x15:cacheHierarchy aggregatedColumn="15"/>
        </ext>
      </extLst>
    </cacheHierarchy>
    <cacheHierarchy uniqueName="[Measures].[Sum of Measure Life]" caption="Sum of Measure Life" measure="1" displayFolder="" measureGroup="TRM_DB" count="0">
      <extLst>
        <ext xmlns:x15="http://schemas.microsoft.com/office/spreadsheetml/2010/11/main" uri="{B97F6D7D-B522-45F9-BDA1-12C45D357490}">
          <x15:cacheHierarchy aggregatedColumn="19"/>
        </ext>
      </extLst>
    </cacheHierarchy>
    <cacheHierarchy uniqueName="[Measures].[Average of Measure Life]" caption="Average of Measure Life" measure="1" displayFolder="" measureGroup="TRM_DB" count="0">
      <extLst>
        <ext xmlns:x15="http://schemas.microsoft.com/office/spreadsheetml/2010/11/main" uri="{B97F6D7D-B522-45F9-BDA1-12C45D357490}">
          <x15:cacheHierarchy aggregatedColumn="19"/>
        </ext>
      </extLst>
    </cacheHierarchy>
    <cacheHierarchy uniqueName="[Measures].[Sum of Operating Hours (Office)]" caption="Sum of Operating Hours (Office)" measure="1" displayFolder="" measureGroup="TRM_DB" count="0">
      <extLst>
        <ext xmlns:x15="http://schemas.microsoft.com/office/spreadsheetml/2010/11/main" uri="{B97F6D7D-B522-45F9-BDA1-12C45D357490}">
          <x15:cacheHierarchy aggregatedColumn="20"/>
        </ext>
      </extLst>
    </cacheHierarchy>
    <cacheHierarchy uniqueName="[Measures].[Average of Operating Hours (Office)]" caption="Average of Operating Hours (Office)" measure="1" displayFolder="" measureGroup="TRM_DB" count="0">
      <extLst>
        <ext xmlns:x15="http://schemas.microsoft.com/office/spreadsheetml/2010/11/main" uri="{B97F6D7D-B522-45F9-BDA1-12C45D357490}">
          <x15:cacheHierarchy aggregatedColumn="20"/>
        </ext>
      </extLst>
    </cacheHierarchy>
    <cacheHierarchy uniqueName="[Measures].[CSF_Max]" caption="CSF_Max" measure="1" displayFolder="" measureGroup="TRM_DB" count="0" oneField="1">
      <fieldsUsage count="1">
        <fieldUsage x="2"/>
      </fieldsUsage>
    </cacheHierarchy>
    <cacheHierarchy uniqueName="[Measures].[CSF_Min]" caption="CSF_Min" measure="1" displayFolder="" measureGroup="TRM_DB" count="0" oneField="1">
      <fieldsUsage count="1">
        <fieldUsage x="3"/>
      </fieldsUsage>
    </cacheHierarchy>
    <cacheHierarchy uniqueName="[Measures].[CSF_Range]" caption="CSF_Range" measure="1" displayFolder="" measureGroup="TRM_DB" count="0" oneField="1">
      <fieldsUsage count="1">
        <fieldUsage x="4"/>
      </fieldsUsage>
    </cacheHierarchy>
    <cacheHierarchy uniqueName="[Measures].[EUL_Max]" caption="EUL_Max" measure="1" displayFolder="" measureGroup="TRM_DB" count="0"/>
    <cacheHierarchy uniqueName="[Measures].[EUL_Min]" caption="EUL_Min" measure="1" displayFolder="" measureGroup="TRM_DB" count="0"/>
    <cacheHierarchy uniqueName="[Measures].[EUL_Range]" caption="EUL_Range" measure="1" displayFolder="" measureGroup="TRM_DB" count="0"/>
    <cacheHierarchy uniqueName="[Measures].[Hours_Min]" caption="Hours_Min" measure="1" displayFolder="" measureGroup="TRM_DB" count="0"/>
    <cacheHierarchy uniqueName="[Measures].[Hours_Max]" caption="Hours_Max" measure="1" displayFolder="" measureGroup="TRM_DB" count="0"/>
    <cacheHierarchy uniqueName="[Measures].[Hours_Range]" caption="Hours_Range" measure="1" displayFolder="" measureGroup="TRM_DB" count="0"/>
    <cacheHierarchy uniqueName="[Measures].[__XL_Count TRM_DB]" caption="__XL_Count TRM_DB" measure="1" displayFolder="" measureGroup="TRM_DB" count="0" hidden="1"/>
    <cacheHierarchy uniqueName="[Measures].[__XL_Count TRM_Sources]" caption="__XL_Count TRM_Sources" measure="1" displayFolder="" measureGroup="TRM_Sources" count="0" hidden="1"/>
    <cacheHierarchy uniqueName="[Measures].[__XL_Count Control_Type_Ref]" caption="__XL_Count Control_Type_Ref" measure="1" displayFolder="" measureGroup="Control_Type_Ref" count="0" hidden="1"/>
    <cacheHierarchy uniqueName="[Measures].[__No measures defined]" caption="__No measures defined" measure="1" displayFolder="" count="0" hidden="1"/>
  </cacheHierarchies>
  <kpis count="0"/>
  <dimensions count="4">
    <dimension name="Control_Type_Ref" uniqueName="[Control_Type_Ref]" caption="Control_Type_Ref"/>
    <dimension measure="1" name="Measures" uniqueName="[Measures]" caption="Measures"/>
    <dimension name="TRM_DB" uniqueName="[TRM_DB]" caption="TRM_DB"/>
    <dimension name="TRM_Sources" uniqueName="[TRM_Sources]" caption="TRM_Sources"/>
  </dimensions>
  <measureGroups count="3">
    <measureGroup name="Control_Type_Ref" caption="Control_Type_Ref"/>
    <measureGroup name="TRM_DB" caption="TRM_DB"/>
    <measureGroup name="TRM_Sources" caption="TRM_Sources"/>
  </measureGroups>
  <maps count="5">
    <map measureGroup="0" dimension="0"/>
    <map measureGroup="1" dimension="0"/>
    <map measureGroup="1" dimension="2"/>
    <map measureGroup="1" dimension="3"/>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Dan Mellinger" refreshedDate="45492.706782407404" backgroundQuery="1" createdVersion="8" refreshedVersion="8" minRefreshableVersion="3" recordCount="0" supportSubquery="1" supportAdvancedDrill="1" xr:uid="{F1D3CC5D-A8FB-48D8-ACDB-ABA33E6C082F}">
  <cacheSource type="external" connectionId="1"/>
  <cacheFields count="6">
    <cacheField name="[TRM_DB].[Control Type].[Control Type]" caption="Control Type" numFmtId="0" hierarchy="8" level="1">
      <sharedItems count="6">
        <s v="DL"/>
        <s v="Dual"/>
        <s v="LLLC"/>
        <s v="NLC"/>
        <s v="OS"/>
        <s v="Room-based"/>
      </sharedItems>
    </cacheField>
    <cacheField name="[Measures].[Count of Control Type]" caption="Count of Control Type" numFmtId="0" hierarchy="48" level="32767"/>
    <cacheField name="[Measures].[Average of Measure Life]" caption="Average of Measure Life" numFmtId="0" hierarchy="51" level="32767"/>
    <cacheField name="[Measures].[EUL_Min]" caption="EUL_Min" numFmtId="0" hierarchy="58" level="32767"/>
    <cacheField name="[Measures].[EUL_Range]" caption="EUL_Range" numFmtId="0" hierarchy="59" level="32767"/>
    <cacheField name="[Measures].[EUL_Max]" caption="EUL_Max" numFmtId="0" hierarchy="57" level="32767"/>
  </cacheFields>
  <cacheHierarchies count="67">
    <cacheHierarchy uniqueName="[Control_Type_Ref].[Control Type]" caption="Control Type" attribute="1" defaultMemberUniqueName="[Control_Type_Ref].[Control Type].[All]" allUniqueName="[Control_Type_Ref].[Control Type].[All]" dimensionUniqueName="[Control_Type_Ref]" displayFolder="" count="0" memberValueDatatype="130" unbalanced="0"/>
    <cacheHierarchy uniqueName="[Control_Type_Ref].[Control Description]" caption="Control Description" attribute="1" defaultMemberUniqueName="[Control_Type_Ref].[Control Description].[All]" allUniqueName="[Control_Type_Ref].[Control Description].[All]" dimensionUniqueName="[Control_Type_Ref]" displayFolder="" count="0" memberValueDatatype="130" unbalanced="0"/>
    <cacheHierarchy uniqueName="[Control_Type_Ref].[Sort Order]" caption="Sort Order" attribute="1" defaultMemberUniqueName="[Control_Type_Ref].[Sort Order].[All]" allUniqueName="[Control_Type_Ref].[Sort Order].[All]" dimensionUniqueName="[Control_Type_Ref]" displayFolder="" count="0" memberValueDatatype="20" unbalanced="0"/>
    <cacheHierarchy uniqueName="[TRM_DB].[State Code]" caption="State Code" attribute="1" defaultMemberUniqueName="[TRM_DB].[State Code].[All]" allUniqueName="[TRM_DB].[State Code].[All]" dimensionUniqueName="[TRM_DB]" displayFolder="" count="0" memberValueDatatype="130" unbalanced="0"/>
    <cacheHierarchy uniqueName="[TRM_DB].[State/Provice]" caption="State/Provice" attribute="1" defaultMemberUniqueName="[TRM_DB].[State/Provice].[All]" allUniqueName="[TRM_DB].[State/Provice].[All]" dimensionUniqueName="[TRM_DB]" displayFolder="" count="0" memberValueDatatype="130" unbalanced="0"/>
    <cacheHierarchy uniqueName="[TRM_DB].[Measure Name]" caption="Measure Name" attribute="1" defaultMemberUniqueName="[TRM_DB].[Measure Name].[All]" allUniqueName="[TRM_DB].[Measure Name].[All]" dimensionUniqueName="[TRM_DB]" displayFolder="" count="0" memberValueDatatype="130" unbalanced="0"/>
    <cacheHierarchy uniqueName="[TRM_DB].[Measure ID]" caption="Measure ID" attribute="1" defaultMemberUniqueName="[TRM_DB].[Measure ID].[All]" allUniqueName="[TRM_DB].[Measure ID].[All]" dimensionUniqueName="[TRM_DB]" displayFolder="" count="0" memberValueDatatype="130" unbalanced="0"/>
    <cacheHierarchy uniqueName="[TRM_DB].[Page Number]" caption="Page Number" attribute="1" defaultMemberUniqueName="[TRM_DB].[Page Number].[All]" allUniqueName="[TRM_DB].[Page Number].[All]" dimensionUniqueName="[TRM_DB]" displayFolder="" count="0" memberValueDatatype="130" unbalanced="0"/>
    <cacheHierarchy uniqueName="[TRM_DB].[Control Type]" caption="Control Type" attribute="1" defaultMemberUniqueName="[TRM_DB].[Control Type].[All]" allUniqueName="[TRM_DB].[Control Type].[All]" dimensionUniqueName="[TRM_DB]" displayFolder="" count="2" memberValueDatatype="130" unbalanced="0">
      <fieldsUsage count="2">
        <fieldUsage x="-1"/>
        <fieldUsage x="0"/>
      </fieldsUsage>
    </cacheHierarchy>
    <cacheHierarchy uniqueName="[TRM_DB].[Control Name in TRM]" caption="Control Name in TRM" attribute="1" defaultMemberUniqueName="[TRM_DB].[Control Name in TRM].[All]" allUniqueName="[TRM_DB].[Control Name in TRM].[All]" dimensionUniqueName="[TRM_DB]" displayFolder="" count="0" memberValueDatatype="130" unbalanced="0"/>
    <cacheHierarchy uniqueName="[TRM_DB].[Remote or Fixture Mounted]" caption="Remote or Fixture Mounted" attribute="1" defaultMemberUniqueName="[TRM_DB].[Remote or Fixture Mounted].[All]" allUniqueName="[TRM_DB].[Remote or Fixture Mounted].[All]" dimensionUniqueName="[TRM_DB]" displayFolder="" count="0" memberValueDatatype="130" unbalanced="0"/>
    <cacheHierarchy uniqueName="[TRM_DB].[NC Eligible]" caption="NC Eligible" attribute="1" defaultMemberUniqueName="[TRM_DB].[NC Eligible].[All]" allUniqueName="[TRM_DB].[NC Eligible].[All]" dimensionUniqueName="[TRM_DB]" displayFolder="" count="2" memberValueDatatype="130" unbalanced="0"/>
    <cacheHierarchy uniqueName="[TRM_DB].[Retrofit Eligible]" caption="Retrofit Eligible" attribute="1" defaultMemberUniqueName="[TRM_DB].[Retrofit Eligible].[All]" allUniqueName="[TRM_DB].[Retrofit Eligible].[All]" dimensionUniqueName="[TRM_DB]" displayFolder="" count="2" memberValueDatatype="130" unbalanced="0"/>
    <cacheHierarchy uniqueName="[TRM_DB].[Effective Date]" caption="Effective Date" attribute="1" time="1" defaultMemberUniqueName="[TRM_DB].[Effective Date].[All]" allUniqueName="[TRM_DB].[Effective Date].[All]" dimensionUniqueName="[TRM_DB]" displayFolder="" count="0" memberValueDatatype="7" unbalanced="0"/>
    <cacheHierarchy uniqueName="[TRM_DB].[Expiration Date]" caption="Expiration Date" attribute="1" time="1" defaultMemberUniqueName="[TRM_DB].[Expiration Date].[All]" allUniqueName="[TRM_DB].[Expiration Date].[All]" dimensionUniqueName="[TRM_DB]" displayFolder="" count="0" memberValueDatatype="7" unbalanced="0"/>
    <cacheHierarchy uniqueName="[TRM_DB].[Control Savings Factor]" caption="Control Savings Factor" attribute="1" defaultMemberUniqueName="[TRM_DB].[Control Savings Factor].[All]" allUniqueName="[TRM_DB].[Control Savings Factor].[All]" dimensionUniqueName="[TRM_DB]" displayFolder="" count="0" memberValueDatatype="5" unbalanced="0"/>
    <cacheHierarchy uniqueName="[TRM_DB].[Controlled Watts Input]" caption="Controlled Watts Input" attribute="1" defaultMemberUniqueName="[TRM_DB].[Controlled Watts Input].[All]" allUniqueName="[TRM_DB].[Controlled Watts Input].[All]" dimensionUniqueName="[TRM_DB]" displayFolder="" count="0" memberValueDatatype="130" unbalanced="0"/>
    <cacheHierarchy uniqueName="[TRM_DB].[Controlled Watts]" caption="Controlled Watts" attribute="1" defaultMemberUniqueName="[TRM_DB].[Controlled Watts].[All]" allUniqueName="[TRM_DB].[Controlled Watts].[All]" dimensionUniqueName="[TRM_DB]" displayFolder="" count="0" memberValueDatatype="5" unbalanced="0"/>
    <cacheHierarchy uniqueName="[TRM_DB].[Controlled Watts Units]" caption="Controlled Watts Units" attribute="1" defaultMemberUniqueName="[TRM_DB].[Controlled Watts Units].[All]" allUniqueName="[TRM_DB].[Controlled Watts Units].[All]" dimensionUniqueName="[TRM_DB]" displayFolder="" count="0" memberValueDatatype="130" unbalanced="0"/>
    <cacheHierarchy uniqueName="[TRM_DB].[Measure Life]" caption="Measure Life" attribute="1" defaultMemberUniqueName="[TRM_DB].[Measure Life].[All]" allUniqueName="[TRM_DB].[Measure Life].[All]" dimensionUniqueName="[TRM_DB]" displayFolder="" count="0" memberValueDatatype="20" unbalanced="0"/>
    <cacheHierarchy uniqueName="[TRM_DB].[Operating Hours (Office)]" caption="Operating Hours (Office)" attribute="1" defaultMemberUniqueName="[TRM_DB].[Operating Hours (Office)].[All]" allUniqueName="[TRM_DB].[Operating Hours (Office)].[All]" dimensionUniqueName="[TRM_DB]" displayFolder="" count="0" memberValueDatatype="20" unbalanced="0"/>
    <cacheHierarchy uniqueName="[TRM_DB].[Operating Hours (Misc)]" caption="Operating Hours (Misc)" attribute="1" defaultMemberUniqueName="[TRM_DB].[Operating Hours (Misc)].[All]" allUniqueName="[TRM_DB].[Operating Hours (Misc)].[All]" dimensionUniqueName="[TRM_DB]" displayFolder="" count="0" memberValueDatatype="20" unbalanced="0"/>
    <cacheHierarchy uniqueName="[TRM_DB].[Peak Coincidence Factor]" caption="Peak Coincidence Factor" attribute="1" defaultMemberUniqueName="[TRM_DB].[Peak Coincidence Factor].[All]" allUniqueName="[TRM_DB].[Peak Coincidence Factor].[All]" dimensionUniqueName="[TRM_DB]" displayFolder="" count="0" memberValueDatatype="5" unbalanced="0"/>
    <cacheHierarchy uniqueName="[TRM_DB].[Peak Season]" caption="Peak Season" attribute="1" defaultMemberUniqueName="[TRM_DB].[Peak Season].[All]" allUniqueName="[TRM_DB].[Peak Season].[All]" dimensionUniqueName="[TRM_DB]" displayFolder="" count="0" memberValueDatatype="130" unbalanced="0"/>
    <cacheHierarchy uniqueName="[TRM_DB].[Cost Input]" caption="Cost Input" attribute="1" defaultMemberUniqueName="[TRM_DB].[Cost Input].[All]" allUniqueName="[TRM_DB].[Cost Input].[All]" dimensionUniqueName="[TRM_DB]" displayFolder="" count="0" memberValueDatatype="130" unbalanced="0"/>
    <cacheHierarchy uniqueName="[TRM_DB].[Cost]" caption="Cost" attribute="1" defaultMemberUniqueName="[TRM_DB].[Cost].[All]" allUniqueName="[TRM_DB].[Cost].[All]" dimensionUniqueName="[TRM_DB]" displayFolder="" count="0" memberValueDatatype="5" unbalanced="0"/>
    <cacheHierarchy uniqueName="[TRM_DB].[Cost Units]" caption="Cost Units" attribute="1" defaultMemberUniqueName="[TRM_DB].[Cost Units].[All]" allUniqueName="[TRM_DB].[Cost Units].[All]" dimensionUniqueName="[TRM_DB]" displayFolder="" count="0" memberValueDatatype="130" unbalanced="0"/>
    <cacheHierarchy uniqueName="[TRM_DB].[Currency]" caption="Currency" attribute="1" defaultMemberUniqueName="[TRM_DB].[Currency].[All]" allUniqueName="[TRM_DB].[Currency].[All]" dimensionUniqueName="[TRM_DB]" displayFolder="" count="0" memberValueDatatype="130" unbalanced="0"/>
    <cacheHierarchy uniqueName="[TRM_DB].[Cx Required]" caption="Cx Required" attribute="1" defaultMemberUniqueName="[TRM_DB].[Cx Required].[All]" allUniqueName="[TRM_DB].[Cx Required].[All]" dimensionUniqueName="[TRM_DB]" displayFolder="" count="0" memberValueDatatype="130" unbalanced="0"/>
    <cacheHierarchy uniqueName="[TRM_DB].[Notes]" caption="Notes" attribute="1" defaultMemberUniqueName="[TRM_DB].[Notes].[All]" allUniqueName="[TRM_DB].[Notes].[All]" dimensionUniqueName="[TRM_DB]" displayFolder="" count="0" memberValueDatatype="130" unbalanced="0"/>
    <cacheHierarchy uniqueName="[TRM_Sources].[Country]" caption="Country" attribute="1" defaultMemberUniqueName="[TRM_Sources].[Country].[All]" allUniqueName="[TRM_Sources].[Country].[All]" dimensionUniqueName="[TRM_Sources]" displayFolder="" count="2" memberValueDatatype="130" unbalanced="0"/>
    <cacheHierarchy uniqueName="[TRM_Sources].[Region]" caption="Region" attribute="1" defaultMemberUniqueName="[TRM_Sources].[Region].[All]" allUniqueName="[TRM_Sources].[Region].[All]" dimensionUniqueName="[TRM_Sources]" displayFolder="" count="2" memberValueDatatype="130" unbalanced="0"/>
    <cacheHierarchy uniqueName="[TRM_Sources].[State/Province]" caption="State/Province" attribute="1" defaultMemberUniqueName="[TRM_Sources].[State/Province].[All]" allUniqueName="[TRM_Sources].[State/Province].[All]" dimensionUniqueName="[TRM_Sources]" displayFolder="" count="0" memberValueDatatype="130" unbalanced="0"/>
    <cacheHierarchy uniqueName="[TRM_Sources].[State Code]" caption="State Code" attribute="1" defaultMemberUniqueName="[TRM_Sources].[State Code].[All]" allUniqueName="[TRM_Sources].[State Code].[All]" dimensionUniqueName="[TRM_Sources]" displayFolder="" count="0" memberValueDatatype="130" unbalanced="0"/>
    <cacheHierarchy uniqueName="[TRM_Sources].[Resource]" caption="Resource" attribute="1" defaultMemberUniqueName="[TRM_Sources].[Resource].[All]" allUniqueName="[TRM_Sources].[Resource].[All]" dimensionUniqueName="[TRM_Sources]" displayFolder="" count="0" memberValueDatatype="130" unbalanced="0"/>
    <cacheHierarchy uniqueName="[TRM_Sources].[Version]" caption="Version" attribute="1" defaultMemberUniqueName="[TRM_Sources].[Version].[All]" allUniqueName="[TRM_Sources].[Version].[All]" dimensionUniqueName="[TRM_Sources]" displayFolder="" count="0" memberValueDatatype="130" unbalanced="0"/>
    <cacheHierarchy uniqueName="[TRM_Sources].[Effective Date]" caption="Effective Date" attribute="1" time="1" defaultMemberUniqueName="[TRM_Sources].[Effective Date].[All]" allUniqueName="[TRM_Sources].[Effective Date].[All]" dimensionUniqueName="[TRM_Sources]" displayFolder="" count="0" memberValueDatatype="7" unbalanced="0"/>
    <cacheHierarchy uniqueName="[TRM_Sources].[Age]" caption="Age" attribute="1" defaultMemberUniqueName="[TRM_Sources].[Age].[All]" allUniqueName="[TRM_Sources].[Age].[All]" dimensionUniqueName="[TRM_Sources]" displayFolder="" count="0" memberValueDatatype="130" unbalanced="0"/>
    <cacheHierarchy uniqueName="[TRM_Sources].[Public]" caption="Public" attribute="1" defaultMemberUniqueName="[TRM_Sources].[Public].[All]" allUniqueName="[TRM_Sources].[Public].[All]" dimensionUniqueName="[TRM_Sources]" displayFolder="" count="0" memberValueDatatype="130" unbalanced="0"/>
    <cacheHierarchy uniqueName="[TRM_Sources].[Status]" caption="Status" attribute="1" defaultMemberUniqueName="[TRM_Sources].[Status].[All]" allUniqueName="[TRM_Sources].[Status].[All]" dimensionUniqueName="[TRM_Sources]" displayFolder="" count="0" memberValueDatatype="130" unbalanced="0"/>
    <cacheHierarchy uniqueName="[TRM_Sources].[Applicability]" caption="Applicability" attribute="1" defaultMemberUniqueName="[TRM_Sources].[Applicability].[All]" allUniqueName="[TRM_Sources].[Applicability].[All]" dimensionUniqueName="[TRM_Sources]" displayFolder="" count="0" memberValueDatatype="130" unbalanced="0"/>
    <cacheHierarchy uniqueName="[TRM_Sources].[Downloaded?]" caption="Downloaded?" attribute="1" defaultMemberUniqueName="[TRM_Sources].[Downloaded?].[All]" allUniqueName="[TRM_Sources].[Downloaded?].[All]" dimensionUniqueName="[TRM_Sources]" displayFolder="" count="0" memberValueDatatype="130" unbalanced="0"/>
    <cacheHierarchy uniqueName="[TRM_Sources].[NLC Flag]" caption="NLC Flag" attribute="1" defaultMemberUniqueName="[TRM_Sources].[NLC Flag].[All]" allUniqueName="[TRM_Sources].[NLC Flag].[All]" dimensionUniqueName="[TRM_Sources]" displayFolder="" count="0" memberValueDatatype="20" unbalanced="0"/>
    <cacheHierarchy uniqueName="[TRM_Sources].[LLLC Flag]" caption="LLLC Flag" attribute="1" defaultMemberUniqueName="[TRM_Sources].[LLLC Flag].[All]" allUniqueName="[TRM_Sources].[LLLC Flag].[All]" dimensionUniqueName="[TRM_Sources]" displayFolder="" count="0" memberValueDatatype="20" unbalanced="0"/>
    <cacheHierarchy uniqueName="[TRM_Sources].[Room-based Flag]" caption="Room-based Flag" attribute="1" defaultMemberUniqueName="[TRM_Sources].[Room-based Flag].[All]" allUniqueName="[TRM_Sources].[Room-based Flag].[All]" dimensionUniqueName="[TRM_Sources]" displayFolder="" count="0" memberValueDatatype="20" unbalanced="0"/>
    <cacheHierarchy uniqueName="[TRM_Sources].[NLC Prevalence]" caption="NLC Prevalence" attribute="1" defaultMemberUniqueName="[TRM_Sources].[NLC Prevalence].[All]" allUniqueName="[TRM_Sources].[NLC Prevalence].[All]" dimensionUniqueName="[TRM_Sources]" displayFolder="" count="0" memberValueDatatype="130" unbalanced="0"/>
    <cacheHierarchy uniqueName="[TRM_Sources].[External Link]" caption="External Link" attribute="1" defaultMemberUniqueName="[TRM_Sources].[External Link].[All]" allUniqueName="[TRM_Sources].[External Link].[All]" dimensionUniqueName="[TRM_Sources]" displayFolder="" count="0" memberValueDatatype="130" unbalanced="0"/>
    <cacheHierarchy uniqueName="[Measures].[Average of Control Savings Factor]" caption="Average of Control Savings Factor" measure="1" displayFolder="" measureGroup="TRM_DB" count="0">
      <extLst>
        <ext xmlns:x15="http://schemas.microsoft.com/office/spreadsheetml/2010/11/main" uri="{B97F6D7D-B522-45F9-BDA1-12C45D357490}">
          <x15:cacheHierarchy aggregatedColumn="15"/>
        </ext>
      </extLst>
    </cacheHierarchy>
    <cacheHierarchy uniqueName="[Measures].[Count of Control Type]" caption="Count of Control Type" measure="1" displayFolder="" measureGroup="TRM_DB" count="0" oneField="1">
      <fieldsUsage count="1">
        <fieldUsage x="1"/>
      </fieldsUsage>
      <extLst>
        <ext xmlns:x15="http://schemas.microsoft.com/office/spreadsheetml/2010/11/main" uri="{B97F6D7D-B522-45F9-BDA1-12C45D357490}">
          <x15:cacheHierarchy aggregatedColumn="8"/>
        </ext>
      </extLst>
    </cacheHierarchy>
    <cacheHierarchy uniqueName="[Measures].[Sum of Control Savings Factor]" caption="Sum of Control Savings Factor" measure="1" displayFolder="" measureGroup="TRM_DB" count="0">
      <extLst>
        <ext xmlns:x15="http://schemas.microsoft.com/office/spreadsheetml/2010/11/main" uri="{B97F6D7D-B522-45F9-BDA1-12C45D357490}">
          <x15:cacheHierarchy aggregatedColumn="15"/>
        </ext>
      </extLst>
    </cacheHierarchy>
    <cacheHierarchy uniqueName="[Measures].[Sum of Measure Life]" caption="Sum of Measure Life" measure="1" displayFolder="" measureGroup="TRM_DB" count="0">
      <extLst>
        <ext xmlns:x15="http://schemas.microsoft.com/office/spreadsheetml/2010/11/main" uri="{B97F6D7D-B522-45F9-BDA1-12C45D357490}">
          <x15:cacheHierarchy aggregatedColumn="19"/>
        </ext>
      </extLst>
    </cacheHierarchy>
    <cacheHierarchy uniqueName="[Measures].[Average of Measure Life]" caption="Average of Measure Life" measure="1" displayFolder="" measureGroup="TRM_DB" count="0" oneField="1">
      <fieldsUsage count="1">
        <fieldUsage x="2"/>
      </fieldsUsage>
      <extLst>
        <ext xmlns:x15="http://schemas.microsoft.com/office/spreadsheetml/2010/11/main" uri="{B97F6D7D-B522-45F9-BDA1-12C45D357490}">
          <x15:cacheHierarchy aggregatedColumn="19"/>
        </ext>
      </extLst>
    </cacheHierarchy>
    <cacheHierarchy uniqueName="[Measures].[Sum of Operating Hours (Office)]" caption="Sum of Operating Hours (Office)" measure="1" displayFolder="" measureGroup="TRM_DB" count="0">
      <extLst>
        <ext xmlns:x15="http://schemas.microsoft.com/office/spreadsheetml/2010/11/main" uri="{B97F6D7D-B522-45F9-BDA1-12C45D357490}">
          <x15:cacheHierarchy aggregatedColumn="20"/>
        </ext>
      </extLst>
    </cacheHierarchy>
    <cacheHierarchy uniqueName="[Measures].[Average of Operating Hours (Office)]" caption="Average of Operating Hours (Office)" measure="1" displayFolder="" measureGroup="TRM_DB" count="0">
      <extLst>
        <ext xmlns:x15="http://schemas.microsoft.com/office/spreadsheetml/2010/11/main" uri="{B97F6D7D-B522-45F9-BDA1-12C45D357490}">
          <x15:cacheHierarchy aggregatedColumn="20"/>
        </ext>
      </extLst>
    </cacheHierarchy>
    <cacheHierarchy uniqueName="[Measures].[CSF_Max]" caption="CSF_Max" measure="1" displayFolder="" measureGroup="TRM_DB" count="0"/>
    <cacheHierarchy uniqueName="[Measures].[CSF_Min]" caption="CSF_Min" measure="1" displayFolder="" measureGroup="TRM_DB" count="0"/>
    <cacheHierarchy uniqueName="[Measures].[CSF_Range]" caption="CSF_Range" measure="1" displayFolder="" measureGroup="TRM_DB" count="0"/>
    <cacheHierarchy uniqueName="[Measures].[EUL_Max]" caption="EUL_Max" measure="1" displayFolder="" measureGroup="TRM_DB" count="0" oneField="1">
      <fieldsUsage count="1">
        <fieldUsage x="5"/>
      </fieldsUsage>
    </cacheHierarchy>
    <cacheHierarchy uniqueName="[Measures].[EUL_Min]" caption="EUL_Min" measure="1" displayFolder="" measureGroup="TRM_DB" count="0" oneField="1">
      <fieldsUsage count="1">
        <fieldUsage x="3"/>
      </fieldsUsage>
    </cacheHierarchy>
    <cacheHierarchy uniqueName="[Measures].[EUL_Range]" caption="EUL_Range" measure="1" displayFolder="" measureGroup="TRM_DB" count="0" oneField="1">
      <fieldsUsage count="1">
        <fieldUsage x="4"/>
      </fieldsUsage>
    </cacheHierarchy>
    <cacheHierarchy uniqueName="[Measures].[Hours_Min]" caption="Hours_Min" measure="1" displayFolder="" measureGroup="TRM_DB" count="0"/>
    <cacheHierarchy uniqueName="[Measures].[Hours_Max]" caption="Hours_Max" measure="1" displayFolder="" measureGroup="TRM_DB" count="0"/>
    <cacheHierarchy uniqueName="[Measures].[Hours_Range]" caption="Hours_Range" measure="1" displayFolder="" measureGroup="TRM_DB" count="0"/>
    <cacheHierarchy uniqueName="[Measures].[__XL_Count TRM_DB]" caption="__XL_Count TRM_DB" measure="1" displayFolder="" measureGroup="TRM_DB" count="0" hidden="1"/>
    <cacheHierarchy uniqueName="[Measures].[__XL_Count TRM_Sources]" caption="__XL_Count TRM_Sources" measure="1" displayFolder="" measureGroup="TRM_Sources" count="0" hidden="1"/>
    <cacheHierarchy uniqueName="[Measures].[__XL_Count Control_Type_Ref]" caption="__XL_Count Control_Type_Ref" measure="1" displayFolder="" measureGroup="Control_Type_Ref" count="0" hidden="1"/>
    <cacheHierarchy uniqueName="[Measures].[__No measures defined]" caption="__No measures defined" measure="1" displayFolder="" count="0" hidden="1"/>
  </cacheHierarchies>
  <kpis count="0"/>
  <dimensions count="4">
    <dimension name="Control_Type_Ref" uniqueName="[Control_Type_Ref]" caption="Control_Type_Ref"/>
    <dimension measure="1" name="Measures" uniqueName="[Measures]" caption="Measures"/>
    <dimension name="TRM_DB" uniqueName="[TRM_DB]" caption="TRM_DB"/>
    <dimension name="TRM_Sources" uniqueName="[TRM_Sources]" caption="TRM_Sources"/>
  </dimensions>
  <measureGroups count="3">
    <measureGroup name="Control_Type_Ref" caption="Control_Type_Ref"/>
    <measureGroup name="TRM_DB" caption="TRM_DB"/>
    <measureGroup name="TRM_Sources" caption="TRM_Sources"/>
  </measureGroups>
  <maps count="5">
    <map measureGroup="0" dimension="0"/>
    <map measureGroup="1" dimension="0"/>
    <map measureGroup="1" dimension="2"/>
    <map measureGroup="1" dimension="3"/>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Dan Mellinger" refreshedDate="45498.386211689816" backgroundQuery="1" createdVersion="8" refreshedVersion="8" minRefreshableVersion="3" recordCount="0" supportSubquery="1" supportAdvancedDrill="1" xr:uid="{EA5807E9-47E0-405A-BB1C-3714BD7E1DF1}">
  <cacheSource type="external" connectionId="1"/>
  <cacheFields count="5">
    <cacheField name="[TRM_DB].[Control Type].[Control Type]" caption="Control Type" numFmtId="0" hierarchy="8" level="1">
      <sharedItems count="6">
        <s v="DL"/>
        <s v="Dual"/>
        <s v="LLLC"/>
        <s v="NLC"/>
        <s v="OS"/>
        <s v="Room-based"/>
      </sharedItems>
    </cacheField>
    <cacheField name="[TRM_Sources].[Country].[Country]" caption="Country" numFmtId="0" hierarchy="30" level="1">
      <sharedItems count="2">
        <s v="Canada"/>
        <s v="U.S."/>
      </sharedItems>
    </cacheField>
    <cacheField name="[TRM_Sources].[State/Province].[State/Province]" caption="State/Province" numFmtId="0" hierarchy="32" level="1">
      <sharedItems count="34">
        <s v="New Brunswick"/>
        <s v="Ontario"/>
        <s v="Alberta"/>
        <s v="Delaware"/>
        <s v="District of Columbia"/>
        <s v="Maryland"/>
        <s v="New Jersey"/>
        <s v="New York"/>
        <s v="Pennsylvania"/>
        <s v="Illinois"/>
        <s v="Indiana"/>
        <s v="Michigan"/>
        <s v="Minnesota"/>
        <s v="Ohio"/>
        <s v="Wisconsin"/>
        <s v="Iowa"/>
        <s v="Missouri"/>
        <s v="Connecticut"/>
        <s v="Maine"/>
        <s v="Massachusetts"/>
        <s v="New Hampshire"/>
        <s v="Rhode Island"/>
        <s v="Vermont"/>
        <s v="Idaho"/>
        <s v="Montana"/>
        <s v="Oregon"/>
        <s v="Washington"/>
        <s v="Arkansas"/>
        <s v="Tennessee"/>
        <s v="Texas"/>
        <s v="Virginia"/>
        <s v="Colorado"/>
        <s v="Hawaii"/>
        <s v="New Mexico"/>
      </sharedItems>
    </cacheField>
    <cacheField name="[TRM_Sources].[Region].[Region]" caption="Region" numFmtId="0" hierarchy="31" level="1">
      <sharedItems count="10">
        <s v="Atlantic"/>
        <s v="Central"/>
        <s v="West"/>
        <s v="Mid-Atlantic"/>
        <s v="Midwest (Lakes)"/>
        <s v="Midwest (Plains)"/>
        <s v="New England"/>
        <s v="Northwest"/>
        <s v="South"/>
        <s v="Southeast"/>
      </sharedItems>
    </cacheField>
    <cacheField name="[Measures].[Average of Measure Life]" caption="Average of Measure Life" numFmtId="0" hierarchy="51" level="32767"/>
  </cacheFields>
  <cacheHierarchies count="67">
    <cacheHierarchy uniqueName="[Control_Type_Ref].[Control Type]" caption="Control Type" attribute="1" defaultMemberUniqueName="[Control_Type_Ref].[Control Type].[All]" allUniqueName="[Control_Type_Ref].[Control Type].[All]" dimensionUniqueName="[Control_Type_Ref]" displayFolder="" count="0" memberValueDatatype="130" unbalanced="0"/>
    <cacheHierarchy uniqueName="[Control_Type_Ref].[Control Description]" caption="Control Description" attribute="1" defaultMemberUniqueName="[Control_Type_Ref].[Control Description].[All]" allUniqueName="[Control_Type_Ref].[Control Description].[All]" dimensionUniqueName="[Control_Type_Ref]" displayFolder="" count="0" memberValueDatatype="130" unbalanced="0"/>
    <cacheHierarchy uniqueName="[Control_Type_Ref].[Sort Order]" caption="Sort Order" attribute="1" defaultMemberUniqueName="[Control_Type_Ref].[Sort Order].[All]" allUniqueName="[Control_Type_Ref].[Sort Order].[All]" dimensionUniqueName="[Control_Type_Ref]" displayFolder="" count="0" memberValueDatatype="20" unbalanced="0"/>
    <cacheHierarchy uniqueName="[TRM_DB].[State Code]" caption="State Code" attribute="1" defaultMemberUniqueName="[TRM_DB].[State Code].[All]" allUniqueName="[TRM_DB].[State Code].[All]" dimensionUniqueName="[TRM_DB]" displayFolder="" count="0" memberValueDatatype="130" unbalanced="0"/>
    <cacheHierarchy uniqueName="[TRM_DB].[State/Provice]" caption="State/Provice" attribute="1" defaultMemberUniqueName="[TRM_DB].[State/Provice].[All]" allUniqueName="[TRM_DB].[State/Provice].[All]" dimensionUniqueName="[TRM_DB]" displayFolder="" count="0" memberValueDatatype="130" unbalanced="0"/>
    <cacheHierarchy uniqueName="[TRM_DB].[Measure Name]" caption="Measure Name" attribute="1" defaultMemberUniqueName="[TRM_DB].[Measure Name].[All]" allUniqueName="[TRM_DB].[Measure Name].[All]" dimensionUniqueName="[TRM_DB]" displayFolder="" count="0" memberValueDatatype="130" unbalanced="0"/>
    <cacheHierarchy uniqueName="[TRM_DB].[Measure ID]" caption="Measure ID" attribute="1" defaultMemberUniqueName="[TRM_DB].[Measure ID].[All]" allUniqueName="[TRM_DB].[Measure ID].[All]" dimensionUniqueName="[TRM_DB]" displayFolder="" count="0" memberValueDatatype="130" unbalanced="0"/>
    <cacheHierarchy uniqueName="[TRM_DB].[Page Number]" caption="Page Number" attribute="1" defaultMemberUniqueName="[TRM_DB].[Page Number].[All]" allUniqueName="[TRM_DB].[Page Number].[All]" dimensionUniqueName="[TRM_DB]" displayFolder="" count="0" memberValueDatatype="130" unbalanced="0"/>
    <cacheHierarchy uniqueName="[TRM_DB].[Control Type]" caption="Control Type" attribute="1" defaultMemberUniqueName="[TRM_DB].[Control Type].[All]" allUniqueName="[TRM_DB].[Control Type].[All]" dimensionUniqueName="[TRM_DB]" displayFolder="" count="2" memberValueDatatype="130" unbalanced="0">
      <fieldsUsage count="2">
        <fieldUsage x="-1"/>
        <fieldUsage x="0"/>
      </fieldsUsage>
    </cacheHierarchy>
    <cacheHierarchy uniqueName="[TRM_DB].[Control Name in TRM]" caption="Control Name in TRM" attribute="1" defaultMemberUniqueName="[TRM_DB].[Control Name in TRM].[All]" allUniqueName="[TRM_DB].[Control Name in TRM].[All]" dimensionUniqueName="[TRM_DB]" displayFolder="" count="0" memberValueDatatype="130" unbalanced="0"/>
    <cacheHierarchy uniqueName="[TRM_DB].[Remote or Fixture Mounted]" caption="Remote or Fixture Mounted" attribute="1" defaultMemberUniqueName="[TRM_DB].[Remote or Fixture Mounted].[All]" allUniqueName="[TRM_DB].[Remote or Fixture Mounted].[All]" dimensionUniqueName="[TRM_DB]" displayFolder="" count="0" memberValueDatatype="130" unbalanced="0"/>
    <cacheHierarchy uniqueName="[TRM_DB].[NC Eligible]" caption="NC Eligible" attribute="1" defaultMemberUniqueName="[TRM_DB].[NC Eligible].[All]" allUniqueName="[TRM_DB].[NC Eligible].[All]" dimensionUniqueName="[TRM_DB]" displayFolder="" count="2" memberValueDatatype="130" unbalanced="0"/>
    <cacheHierarchy uniqueName="[TRM_DB].[Retrofit Eligible]" caption="Retrofit Eligible" attribute="1" defaultMemberUniqueName="[TRM_DB].[Retrofit Eligible].[All]" allUniqueName="[TRM_DB].[Retrofit Eligible].[All]" dimensionUniqueName="[TRM_DB]" displayFolder="" count="2" memberValueDatatype="130" unbalanced="0"/>
    <cacheHierarchy uniqueName="[TRM_DB].[Effective Date]" caption="Effective Date" attribute="1" time="1" defaultMemberUniqueName="[TRM_DB].[Effective Date].[All]" allUniqueName="[TRM_DB].[Effective Date].[All]" dimensionUniqueName="[TRM_DB]" displayFolder="" count="0" memberValueDatatype="7" unbalanced="0"/>
    <cacheHierarchy uniqueName="[TRM_DB].[Expiration Date]" caption="Expiration Date" attribute="1" time="1" defaultMemberUniqueName="[TRM_DB].[Expiration Date].[All]" allUniqueName="[TRM_DB].[Expiration Date].[All]" dimensionUniqueName="[TRM_DB]" displayFolder="" count="0" memberValueDatatype="7" unbalanced="0"/>
    <cacheHierarchy uniqueName="[TRM_DB].[Control Savings Factor]" caption="Control Savings Factor" attribute="1" defaultMemberUniqueName="[TRM_DB].[Control Savings Factor].[All]" allUniqueName="[TRM_DB].[Control Savings Factor].[All]" dimensionUniqueName="[TRM_DB]" displayFolder="" count="0" memberValueDatatype="5" unbalanced="0"/>
    <cacheHierarchy uniqueName="[TRM_DB].[Controlled Watts Input]" caption="Controlled Watts Input" attribute="1" defaultMemberUniqueName="[TRM_DB].[Controlled Watts Input].[All]" allUniqueName="[TRM_DB].[Controlled Watts Input].[All]" dimensionUniqueName="[TRM_DB]" displayFolder="" count="0" memberValueDatatype="130" unbalanced="0"/>
    <cacheHierarchy uniqueName="[TRM_DB].[Controlled Watts]" caption="Controlled Watts" attribute="1" defaultMemberUniqueName="[TRM_DB].[Controlled Watts].[All]" allUniqueName="[TRM_DB].[Controlled Watts].[All]" dimensionUniqueName="[TRM_DB]" displayFolder="" count="0" memberValueDatatype="5" unbalanced="0"/>
    <cacheHierarchy uniqueName="[TRM_DB].[Controlled Watts Units]" caption="Controlled Watts Units" attribute="1" defaultMemberUniqueName="[TRM_DB].[Controlled Watts Units].[All]" allUniqueName="[TRM_DB].[Controlled Watts Units].[All]" dimensionUniqueName="[TRM_DB]" displayFolder="" count="0" memberValueDatatype="130" unbalanced="0"/>
    <cacheHierarchy uniqueName="[TRM_DB].[Measure Life]" caption="Measure Life" attribute="1" defaultMemberUniqueName="[TRM_DB].[Measure Life].[All]" allUniqueName="[TRM_DB].[Measure Life].[All]" dimensionUniqueName="[TRM_DB]" displayFolder="" count="0" memberValueDatatype="20" unbalanced="0"/>
    <cacheHierarchy uniqueName="[TRM_DB].[Operating Hours (Office)]" caption="Operating Hours (Office)" attribute="1" defaultMemberUniqueName="[TRM_DB].[Operating Hours (Office)].[All]" allUniqueName="[TRM_DB].[Operating Hours (Office)].[All]" dimensionUniqueName="[TRM_DB]" displayFolder="" count="0" memberValueDatatype="20" unbalanced="0"/>
    <cacheHierarchy uniqueName="[TRM_DB].[Operating Hours (Misc)]" caption="Operating Hours (Misc)" attribute="1" defaultMemberUniqueName="[TRM_DB].[Operating Hours (Misc)].[All]" allUniqueName="[TRM_DB].[Operating Hours (Misc)].[All]" dimensionUniqueName="[TRM_DB]" displayFolder="" count="0" memberValueDatatype="20" unbalanced="0"/>
    <cacheHierarchy uniqueName="[TRM_DB].[Peak Coincidence Factor]" caption="Peak Coincidence Factor" attribute="1" defaultMemberUniqueName="[TRM_DB].[Peak Coincidence Factor].[All]" allUniqueName="[TRM_DB].[Peak Coincidence Factor].[All]" dimensionUniqueName="[TRM_DB]" displayFolder="" count="0" memberValueDatatype="5" unbalanced="0"/>
    <cacheHierarchy uniqueName="[TRM_DB].[Peak Season]" caption="Peak Season" attribute="1" defaultMemberUniqueName="[TRM_DB].[Peak Season].[All]" allUniqueName="[TRM_DB].[Peak Season].[All]" dimensionUniqueName="[TRM_DB]" displayFolder="" count="0" memberValueDatatype="130" unbalanced="0"/>
    <cacheHierarchy uniqueName="[TRM_DB].[Cost Input]" caption="Cost Input" attribute="1" defaultMemberUniqueName="[TRM_DB].[Cost Input].[All]" allUniqueName="[TRM_DB].[Cost Input].[All]" dimensionUniqueName="[TRM_DB]" displayFolder="" count="0" memberValueDatatype="130" unbalanced="0"/>
    <cacheHierarchy uniqueName="[TRM_DB].[Cost]" caption="Cost" attribute="1" defaultMemberUniqueName="[TRM_DB].[Cost].[All]" allUniqueName="[TRM_DB].[Cost].[All]" dimensionUniqueName="[TRM_DB]" displayFolder="" count="0" memberValueDatatype="5" unbalanced="0"/>
    <cacheHierarchy uniqueName="[TRM_DB].[Cost Units]" caption="Cost Units" attribute="1" defaultMemberUniqueName="[TRM_DB].[Cost Units].[All]" allUniqueName="[TRM_DB].[Cost Units].[All]" dimensionUniqueName="[TRM_DB]" displayFolder="" count="0" memberValueDatatype="130" unbalanced="0"/>
    <cacheHierarchy uniqueName="[TRM_DB].[Currency]" caption="Currency" attribute="1" defaultMemberUniqueName="[TRM_DB].[Currency].[All]" allUniqueName="[TRM_DB].[Currency].[All]" dimensionUniqueName="[TRM_DB]" displayFolder="" count="0" memberValueDatatype="130" unbalanced="0"/>
    <cacheHierarchy uniqueName="[TRM_DB].[Cx Required]" caption="Cx Required" attribute="1" defaultMemberUniqueName="[TRM_DB].[Cx Required].[All]" allUniqueName="[TRM_DB].[Cx Required].[All]" dimensionUniqueName="[TRM_DB]" displayFolder="" count="0" memberValueDatatype="130" unbalanced="0"/>
    <cacheHierarchy uniqueName="[TRM_DB].[Notes]" caption="Notes" attribute="1" defaultMemberUniqueName="[TRM_DB].[Notes].[All]" allUniqueName="[TRM_DB].[Notes].[All]" dimensionUniqueName="[TRM_DB]" displayFolder="" count="0" memberValueDatatype="130" unbalanced="0"/>
    <cacheHierarchy uniqueName="[TRM_Sources].[Country]" caption="Country" attribute="1" defaultMemberUniqueName="[TRM_Sources].[Country].[All]" allUniqueName="[TRM_Sources].[Country].[All]" dimensionUniqueName="[TRM_Sources]" displayFolder="" count="2" memberValueDatatype="130" unbalanced="0">
      <fieldsUsage count="2">
        <fieldUsage x="-1"/>
        <fieldUsage x="1"/>
      </fieldsUsage>
    </cacheHierarchy>
    <cacheHierarchy uniqueName="[TRM_Sources].[Region]" caption="Region" attribute="1" defaultMemberUniqueName="[TRM_Sources].[Region].[All]" allUniqueName="[TRM_Sources].[Region].[All]" dimensionUniqueName="[TRM_Sources]" displayFolder="" count="2" memberValueDatatype="130" unbalanced="0">
      <fieldsUsage count="2">
        <fieldUsage x="-1"/>
        <fieldUsage x="3"/>
      </fieldsUsage>
    </cacheHierarchy>
    <cacheHierarchy uniqueName="[TRM_Sources].[State/Province]" caption="State/Province" attribute="1" defaultMemberUniqueName="[TRM_Sources].[State/Province].[All]" allUniqueName="[TRM_Sources].[State/Province].[All]" dimensionUniqueName="[TRM_Sources]" displayFolder="" count="2" memberValueDatatype="130" unbalanced="0">
      <fieldsUsage count="2">
        <fieldUsage x="-1"/>
        <fieldUsage x="2"/>
      </fieldsUsage>
    </cacheHierarchy>
    <cacheHierarchy uniqueName="[TRM_Sources].[State Code]" caption="State Code" attribute="1" defaultMemberUniqueName="[TRM_Sources].[State Code].[All]" allUniqueName="[TRM_Sources].[State Code].[All]" dimensionUniqueName="[TRM_Sources]" displayFolder="" count="0" memberValueDatatype="130" unbalanced="0"/>
    <cacheHierarchy uniqueName="[TRM_Sources].[Resource]" caption="Resource" attribute="1" defaultMemberUniqueName="[TRM_Sources].[Resource].[All]" allUniqueName="[TRM_Sources].[Resource].[All]" dimensionUniqueName="[TRM_Sources]" displayFolder="" count="0" memberValueDatatype="130" unbalanced="0"/>
    <cacheHierarchy uniqueName="[TRM_Sources].[Version]" caption="Version" attribute="1" defaultMemberUniqueName="[TRM_Sources].[Version].[All]" allUniqueName="[TRM_Sources].[Version].[All]" dimensionUniqueName="[TRM_Sources]" displayFolder="" count="0" memberValueDatatype="130" unbalanced="0"/>
    <cacheHierarchy uniqueName="[TRM_Sources].[Effective Date]" caption="Effective Date" attribute="1" time="1" defaultMemberUniqueName="[TRM_Sources].[Effective Date].[All]" allUniqueName="[TRM_Sources].[Effective Date].[All]" dimensionUniqueName="[TRM_Sources]" displayFolder="" count="0" memberValueDatatype="7" unbalanced="0"/>
    <cacheHierarchy uniqueName="[TRM_Sources].[Age]" caption="Age" attribute="1" defaultMemberUniqueName="[TRM_Sources].[Age].[All]" allUniqueName="[TRM_Sources].[Age].[All]" dimensionUniqueName="[TRM_Sources]" displayFolder="" count="0" memberValueDatatype="130" unbalanced="0"/>
    <cacheHierarchy uniqueName="[TRM_Sources].[Public]" caption="Public" attribute="1" defaultMemberUniqueName="[TRM_Sources].[Public].[All]" allUniqueName="[TRM_Sources].[Public].[All]" dimensionUniqueName="[TRM_Sources]" displayFolder="" count="0" memberValueDatatype="130" unbalanced="0"/>
    <cacheHierarchy uniqueName="[TRM_Sources].[Status]" caption="Status" attribute="1" defaultMemberUniqueName="[TRM_Sources].[Status].[All]" allUniqueName="[TRM_Sources].[Status].[All]" dimensionUniqueName="[TRM_Sources]" displayFolder="" count="0" memberValueDatatype="130" unbalanced="0"/>
    <cacheHierarchy uniqueName="[TRM_Sources].[Applicability]" caption="Applicability" attribute="1" defaultMemberUniqueName="[TRM_Sources].[Applicability].[All]" allUniqueName="[TRM_Sources].[Applicability].[All]" dimensionUniqueName="[TRM_Sources]" displayFolder="" count="0" memberValueDatatype="130" unbalanced="0"/>
    <cacheHierarchy uniqueName="[TRM_Sources].[Downloaded?]" caption="Downloaded?" attribute="1" defaultMemberUniqueName="[TRM_Sources].[Downloaded?].[All]" allUniqueName="[TRM_Sources].[Downloaded?].[All]" dimensionUniqueName="[TRM_Sources]" displayFolder="" count="0" memberValueDatatype="130" unbalanced="0"/>
    <cacheHierarchy uniqueName="[TRM_Sources].[NLC Flag]" caption="NLC Flag" attribute="1" defaultMemberUniqueName="[TRM_Sources].[NLC Flag].[All]" allUniqueName="[TRM_Sources].[NLC Flag].[All]" dimensionUniqueName="[TRM_Sources]" displayFolder="" count="0" memberValueDatatype="20" unbalanced="0"/>
    <cacheHierarchy uniqueName="[TRM_Sources].[LLLC Flag]" caption="LLLC Flag" attribute="1" defaultMemberUniqueName="[TRM_Sources].[LLLC Flag].[All]" allUniqueName="[TRM_Sources].[LLLC Flag].[All]" dimensionUniqueName="[TRM_Sources]" displayFolder="" count="0" memberValueDatatype="20" unbalanced="0"/>
    <cacheHierarchy uniqueName="[TRM_Sources].[Room-based Flag]" caption="Room-based Flag" attribute="1" defaultMemberUniqueName="[TRM_Sources].[Room-based Flag].[All]" allUniqueName="[TRM_Sources].[Room-based Flag].[All]" dimensionUniqueName="[TRM_Sources]" displayFolder="" count="0" memberValueDatatype="20" unbalanced="0"/>
    <cacheHierarchy uniqueName="[TRM_Sources].[NLC Prevalence]" caption="NLC Prevalence" attribute="1" defaultMemberUniqueName="[TRM_Sources].[NLC Prevalence].[All]" allUniqueName="[TRM_Sources].[NLC Prevalence].[All]" dimensionUniqueName="[TRM_Sources]" displayFolder="" count="0" memberValueDatatype="130" unbalanced="0"/>
    <cacheHierarchy uniqueName="[TRM_Sources].[External Link]" caption="External Link" attribute="1" defaultMemberUniqueName="[TRM_Sources].[External Link].[All]" allUniqueName="[TRM_Sources].[External Link].[All]" dimensionUniqueName="[TRM_Sources]" displayFolder="" count="0" memberValueDatatype="130" unbalanced="0"/>
    <cacheHierarchy uniqueName="[Measures].[Average of Control Savings Factor]" caption="Average of Control Savings Factor" measure="1" displayFolder="" measureGroup="TRM_DB" count="0">
      <extLst>
        <ext xmlns:x15="http://schemas.microsoft.com/office/spreadsheetml/2010/11/main" uri="{B97F6D7D-B522-45F9-BDA1-12C45D357490}">
          <x15:cacheHierarchy aggregatedColumn="15"/>
        </ext>
      </extLst>
    </cacheHierarchy>
    <cacheHierarchy uniqueName="[Measures].[Count of Control Type]" caption="Count of Control Type" measure="1" displayFolder="" measureGroup="TRM_DB" count="0">
      <extLst>
        <ext xmlns:x15="http://schemas.microsoft.com/office/spreadsheetml/2010/11/main" uri="{B97F6D7D-B522-45F9-BDA1-12C45D357490}">
          <x15:cacheHierarchy aggregatedColumn="8"/>
        </ext>
      </extLst>
    </cacheHierarchy>
    <cacheHierarchy uniqueName="[Measures].[Sum of Control Savings Factor]" caption="Sum of Control Savings Factor" measure="1" displayFolder="" measureGroup="TRM_DB" count="0">
      <extLst>
        <ext xmlns:x15="http://schemas.microsoft.com/office/spreadsheetml/2010/11/main" uri="{B97F6D7D-B522-45F9-BDA1-12C45D357490}">
          <x15:cacheHierarchy aggregatedColumn="15"/>
        </ext>
      </extLst>
    </cacheHierarchy>
    <cacheHierarchy uniqueName="[Measures].[Sum of Measure Life]" caption="Sum of Measure Life" measure="1" displayFolder="" measureGroup="TRM_DB" count="0">
      <extLst>
        <ext xmlns:x15="http://schemas.microsoft.com/office/spreadsheetml/2010/11/main" uri="{B97F6D7D-B522-45F9-BDA1-12C45D357490}">
          <x15:cacheHierarchy aggregatedColumn="19"/>
        </ext>
      </extLst>
    </cacheHierarchy>
    <cacheHierarchy uniqueName="[Measures].[Average of Measure Life]" caption="Average of Measure Life" measure="1" displayFolder="" measureGroup="TRM_DB" count="0" oneField="1">
      <fieldsUsage count="1">
        <fieldUsage x="4"/>
      </fieldsUsage>
      <extLst>
        <ext xmlns:x15="http://schemas.microsoft.com/office/spreadsheetml/2010/11/main" uri="{B97F6D7D-B522-45F9-BDA1-12C45D357490}">
          <x15:cacheHierarchy aggregatedColumn="19"/>
        </ext>
      </extLst>
    </cacheHierarchy>
    <cacheHierarchy uniqueName="[Measures].[Sum of Operating Hours (Office)]" caption="Sum of Operating Hours (Office)" measure="1" displayFolder="" measureGroup="TRM_DB" count="0">
      <extLst>
        <ext xmlns:x15="http://schemas.microsoft.com/office/spreadsheetml/2010/11/main" uri="{B97F6D7D-B522-45F9-BDA1-12C45D357490}">
          <x15:cacheHierarchy aggregatedColumn="20"/>
        </ext>
      </extLst>
    </cacheHierarchy>
    <cacheHierarchy uniqueName="[Measures].[Average of Operating Hours (Office)]" caption="Average of Operating Hours (Office)" measure="1" displayFolder="" measureGroup="TRM_DB" count="0">
      <extLst>
        <ext xmlns:x15="http://schemas.microsoft.com/office/spreadsheetml/2010/11/main" uri="{B97F6D7D-B522-45F9-BDA1-12C45D357490}">
          <x15:cacheHierarchy aggregatedColumn="20"/>
        </ext>
      </extLst>
    </cacheHierarchy>
    <cacheHierarchy uniqueName="[Measures].[CSF_Max]" caption="CSF_Max" measure="1" displayFolder="" measureGroup="TRM_DB" count="0"/>
    <cacheHierarchy uniqueName="[Measures].[CSF_Min]" caption="CSF_Min" measure="1" displayFolder="" measureGroup="TRM_DB" count="0"/>
    <cacheHierarchy uniqueName="[Measures].[CSF_Range]" caption="CSF_Range" measure="1" displayFolder="" measureGroup="TRM_DB" count="0"/>
    <cacheHierarchy uniqueName="[Measures].[EUL_Max]" caption="EUL_Max" measure="1" displayFolder="" measureGroup="TRM_DB" count="0"/>
    <cacheHierarchy uniqueName="[Measures].[EUL_Min]" caption="EUL_Min" measure="1" displayFolder="" measureGroup="TRM_DB" count="0"/>
    <cacheHierarchy uniqueName="[Measures].[EUL_Range]" caption="EUL_Range" measure="1" displayFolder="" measureGroup="TRM_DB" count="0"/>
    <cacheHierarchy uniqueName="[Measures].[Hours_Min]" caption="Hours_Min" measure="1" displayFolder="" measureGroup="TRM_DB" count="0"/>
    <cacheHierarchy uniqueName="[Measures].[Hours_Max]" caption="Hours_Max" measure="1" displayFolder="" measureGroup="TRM_DB" count="0"/>
    <cacheHierarchy uniqueName="[Measures].[Hours_Range]" caption="Hours_Range" measure="1" displayFolder="" measureGroup="TRM_DB" count="0"/>
    <cacheHierarchy uniqueName="[Measures].[__XL_Count TRM_DB]" caption="__XL_Count TRM_DB" measure="1" displayFolder="" measureGroup="TRM_DB" count="0" hidden="1"/>
    <cacheHierarchy uniqueName="[Measures].[__XL_Count TRM_Sources]" caption="__XL_Count TRM_Sources" measure="1" displayFolder="" measureGroup="TRM_Sources" count="0" hidden="1"/>
    <cacheHierarchy uniqueName="[Measures].[__XL_Count Control_Type_Ref]" caption="__XL_Count Control_Type_Ref" measure="1" displayFolder="" measureGroup="Control_Type_Ref" count="0" hidden="1"/>
    <cacheHierarchy uniqueName="[Measures].[__No measures defined]" caption="__No measures defined" measure="1" displayFolder="" count="0" hidden="1"/>
  </cacheHierarchies>
  <kpis count="0"/>
  <dimensions count="4">
    <dimension name="Control_Type_Ref" uniqueName="[Control_Type_Ref]" caption="Control_Type_Ref"/>
    <dimension measure="1" name="Measures" uniqueName="[Measures]" caption="Measures"/>
    <dimension name="TRM_DB" uniqueName="[TRM_DB]" caption="TRM_DB"/>
    <dimension name="TRM_Sources" uniqueName="[TRM_Sources]" caption="TRM_Sources"/>
  </dimensions>
  <measureGroups count="3">
    <measureGroup name="Control_Type_Ref" caption="Control_Type_Ref"/>
    <measureGroup name="TRM_DB" caption="TRM_DB"/>
    <measureGroup name="TRM_Sources" caption="TRM_Sources"/>
  </measureGroups>
  <maps count="5">
    <map measureGroup="0" dimension="0"/>
    <map measureGroup="1" dimension="0"/>
    <map measureGroup="1" dimension="2"/>
    <map measureGroup="1" dimension="3"/>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Dan Mellinger" refreshedDate="45499.785487499998" backgroundQuery="1" createdVersion="8" refreshedVersion="8" minRefreshableVersion="3" recordCount="0" supportSubquery="1" supportAdvancedDrill="1" xr:uid="{96411A28-16CE-4ECD-A9E9-3CFEC8D49237}">
  <cacheSource type="external" connectionId="1"/>
  <cacheFields count="7">
    <cacheField name="[TRM_DB].[Control Type].[Control Type]" caption="Control Type" numFmtId="0" hierarchy="8" level="1">
      <sharedItems count="6">
        <s v="DL"/>
        <s v="Dual"/>
        <s v="LLLC"/>
        <s v="NLC"/>
        <s v="OS"/>
        <s v="Room-based"/>
      </sharedItems>
    </cacheField>
    <cacheField name="[Measures].[Count of Control Type]" caption="Count of Control Type" numFmtId="0" hierarchy="48" level="32767"/>
    <cacheField name="[Measures].[Average of Operating Hours (Office)]" caption="Average of Operating Hours (Office)" numFmtId="0" hierarchy="53" level="32767"/>
    <cacheField name="[Measures].[Hours_Min]" caption="Hours_Min" numFmtId="0" hierarchy="60" level="32767"/>
    <cacheField name="[Measures].[Hours_Range]" caption="Hours_Range" numFmtId="0" hierarchy="62" level="32767"/>
    <cacheField name="[Measures].[Hours_Max]" caption="Hours_Max" numFmtId="0" hierarchy="61" level="32767"/>
    <cacheField name="[TRM_Sources].[Country].[Country]" caption="Country" numFmtId="0" hierarchy="30" level="1">
      <sharedItems containsSemiMixedTypes="0" containsNonDate="0" containsString="0"/>
    </cacheField>
  </cacheFields>
  <cacheHierarchies count="67">
    <cacheHierarchy uniqueName="[Control_Type_Ref].[Control Type]" caption="Control Type" attribute="1" defaultMemberUniqueName="[Control_Type_Ref].[Control Type].[All]" allUniqueName="[Control_Type_Ref].[Control Type].[All]" dimensionUniqueName="[Control_Type_Ref]" displayFolder="" count="0" memberValueDatatype="130" unbalanced="0"/>
    <cacheHierarchy uniqueName="[Control_Type_Ref].[Control Description]" caption="Control Description" attribute="1" defaultMemberUniqueName="[Control_Type_Ref].[Control Description].[All]" allUniqueName="[Control_Type_Ref].[Control Description].[All]" dimensionUniqueName="[Control_Type_Ref]" displayFolder="" count="0" memberValueDatatype="130" unbalanced="0"/>
    <cacheHierarchy uniqueName="[Control_Type_Ref].[Sort Order]" caption="Sort Order" attribute="1" defaultMemberUniqueName="[Control_Type_Ref].[Sort Order].[All]" allUniqueName="[Control_Type_Ref].[Sort Order].[All]" dimensionUniqueName="[Control_Type_Ref]" displayFolder="" count="0" memberValueDatatype="20" unbalanced="0"/>
    <cacheHierarchy uniqueName="[TRM_DB].[State Code]" caption="State Code" attribute="1" defaultMemberUniqueName="[TRM_DB].[State Code].[All]" allUniqueName="[TRM_DB].[State Code].[All]" dimensionUniqueName="[TRM_DB]" displayFolder="" count="0" memberValueDatatype="130" unbalanced="0"/>
    <cacheHierarchy uniqueName="[TRM_DB].[State/Provice]" caption="State/Provice" attribute="1" defaultMemberUniqueName="[TRM_DB].[State/Provice].[All]" allUniqueName="[TRM_DB].[State/Provice].[All]" dimensionUniqueName="[TRM_DB]" displayFolder="" count="0" memberValueDatatype="130" unbalanced="0"/>
    <cacheHierarchy uniqueName="[TRM_DB].[Measure Name]" caption="Measure Name" attribute="1" defaultMemberUniqueName="[TRM_DB].[Measure Name].[All]" allUniqueName="[TRM_DB].[Measure Name].[All]" dimensionUniqueName="[TRM_DB]" displayFolder="" count="0" memberValueDatatype="130" unbalanced="0"/>
    <cacheHierarchy uniqueName="[TRM_DB].[Measure ID]" caption="Measure ID" attribute="1" defaultMemberUniqueName="[TRM_DB].[Measure ID].[All]" allUniqueName="[TRM_DB].[Measure ID].[All]" dimensionUniqueName="[TRM_DB]" displayFolder="" count="0" memberValueDatatype="130" unbalanced="0"/>
    <cacheHierarchy uniqueName="[TRM_DB].[Page Number]" caption="Page Number" attribute="1" defaultMemberUniqueName="[TRM_DB].[Page Number].[All]" allUniqueName="[TRM_DB].[Page Number].[All]" dimensionUniqueName="[TRM_DB]" displayFolder="" count="0" memberValueDatatype="130" unbalanced="0"/>
    <cacheHierarchy uniqueName="[TRM_DB].[Control Type]" caption="Control Type" attribute="1" defaultMemberUniqueName="[TRM_DB].[Control Type].[All]" allUniqueName="[TRM_DB].[Control Type].[All]" dimensionUniqueName="[TRM_DB]" displayFolder="" count="2" memberValueDatatype="130" unbalanced="0">
      <fieldsUsage count="2">
        <fieldUsage x="-1"/>
        <fieldUsage x="0"/>
      </fieldsUsage>
    </cacheHierarchy>
    <cacheHierarchy uniqueName="[TRM_DB].[Control Name in TRM]" caption="Control Name in TRM" attribute="1" defaultMemberUniqueName="[TRM_DB].[Control Name in TRM].[All]" allUniqueName="[TRM_DB].[Control Name in TRM].[All]" dimensionUniqueName="[TRM_DB]" displayFolder="" count="0" memberValueDatatype="130" unbalanced="0"/>
    <cacheHierarchy uniqueName="[TRM_DB].[Remote or Fixture Mounted]" caption="Remote or Fixture Mounted" attribute="1" defaultMemberUniqueName="[TRM_DB].[Remote or Fixture Mounted].[All]" allUniqueName="[TRM_DB].[Remote or Fixture Mounted].[All]" dimensionUniqueName="[TRM_DB]" displayFolder="" count="0" memberValueDatatype="130" unbalanced="0"/>
    <cacheHierarchy uniqueName="[TRM_DB].[NC Eligible]" caption="NC Eligible" attribute="1" defaultMemberUniqueName="[TRM_DB].[NC Eligible].[All]" allUniqueName="[TRM_DB].[NC Eligible].[All]" dimensionUniqueName="[TRM_DB]" displayFolder="" count="2" memberValueDatatype="130" unbalanced="0"/>
    <cacheHierarchy uniqueName="[TRM_DB].[Retrofit Eligible]" caption="Retrofit Eligible" attribute="1" defaultMemberUniqueName="[TRM_DB].[Retrofit Eligible].[All]" allUniqueName="[TRM_DB].[Retrofit Eligible].[All]" dimensionUniqueName="[TRM_DB]" displayFolder="" count="2" memberValueDatatype="130" unbalanced="0"/>
    <cacheHierarchy uniqueName="[TRM_DB].[Effective Date]" caption="Effective Date" attribute="1" time="1" defaultMemberUniqueName="[TRM_DB].[Effective Date].[All]" allUniqueName="[TRM_DB].[Effective Date].[All]" dimensionUniqueName="[TRM_DB]" displayFolder="" count="0" memberValueDatatype="7" unbalanced="0"/>
    <cacheHierarchy uniqueName="[TRM_DB].[Expiration Date]" caption="Expiration Date" attribute="1" time="1" defaultMemberUniqueName="[TRM_DB].[Expiration Date].[All]" allUniqueName="[TRM_DB].[Expiration Date].[All]" dimensionUniqueName="[TRM_DB]" displayFolder="" count="0" memberValueDatatype="7" unbalanced="0"/>
    <cacheHierarchy uniqueName="[TRM_DB].[Control Savings Factor]" caption="Control Savings Factor" attribute="1" defaultMemberUniqueName="[TRM_DB].[Control Savings Factor].[All]" allUniqueName="[TRM_DB].[Control Savings Factor].[All]" dimensionUniqueName="[TRM_DB]" displayFolder="" count="0" memberValueDatatype="5" unbalanced="0"/>
    <cacheHierarchy uniqueName="[TRM_DB].[Controlled Watts Input]" caption="Controlled Watts Input" attribute="1" defaultMemberUniqueName="[TRM_DB].[Controlled Watts Input].[All]" allUniqueName="[TRM_DB].[Controlled Watts Input].[All]" dimensionUniqueName="[TRM_DB]" displayFolder="" count="0" memberValueDatatype="130" unbalanced="0"/>
    <cacheHierarchy uniqueName="[TRM_DB].[Controlled Watts]" caption="Controlled Watts" attribute="1" defaultMemberUniqueName="[TRM_DB].[Controlled Watts].[All]" allUniqueName="[TRM_DB].[Controlled Watts].[All]" dimensionUniqueName="[TRM_DB]" displayFolder="" count="0" memberValueDatatype="5" unbalanced="0"/>
    <cacheHierarchy uniqueName="[TRM_DB].[Controlled Watts Units]" caption="Controlled Watts Units" attribute="1" defaultMemberUniqueName="[TRM_DB].[Controlled Watts Units].[All]" allUniqueName="[TRM_DB].[Controlled Watts Units].[All]" dimensionUniqueName="[TRM_DB]" displayFolder="" count="0" memberValueDatatype="130" unbalanced="0"/>
    <cacheHierarchy uniqueName="[TRM_DB].[Measure Life]" caption="Measure Life" attribute="1" defaultMemberUniqueName="[TRM_DB].[Measure Life].[All]" allUniqueName="[TRM_DB].[Measure Life].[All]" dimensionUniqueName="[TRM_DB]" displayFolder="" count="0" memberValueDatatype="20" unbalanced="0"/>
    <cacheHierarchy uniqueName="[TRM_DB].[Operating Hours (Office)]" caption="Operating Hours (Office)" attribute="1" defaultMemberUniqueName="[TRM_DB].[Operating Hours (Office)].[All]" allUniqueName="[TRM_DB].[Operating Hours (Office)].[All]" dimensionUniqueName="[TRM_DB]" displayFolder="" count="0" memberValueDatatype="20" unbalanced="0"/>
    <cacheHierarchy uniqueName="[TRM_DB].[Operating Hours (Misc)]" caption="Operating Hours (Misc)" attribute="1" defaultMemberUniqueName="[TRM_DB].[Operating Hours (Misc)].[All]" allUniqueName="[TRM_DB].[Operating Hours (Misc)].[All]" dimensionUniqueName="[TRM_DB]" displayFolder="" count="0" memberValueDatatype="20" unbalanced="0"/>
    <cacheHierarchy uniqueName="[TRM_DB].[Peak Coincidence Factor]" caption="Peak Coincidence Factor" attribute="1" defaultMemberUniqueName="[TRM_DB].[Peak Coincidence Factor].[All]" allUniqueName="[TRM_DB].[Peak Coincidence Factor].[All]" dimensionUniqueName="[TRM_DB]" displayFolder="" count="0" memberValueDatatype="5" unbalanced="0"/>
    <cacheHierarchy uniqueName="[TRM_DB].[Peak Season]" caption="Peak Season" attribute="1" defaultMemberUniqueName="[TRM_DB].[Peak Season].[All]" allUniqueName="[TRM_DB].[Peak Season].[All]" dimensionUniqueName="[TRM_DB]" displayFolder="" count="0" memberValueDatatype="130" unbalanced="0"/>
    <cacheHierarchy uniqueName="[TRM_DB].[Cost Input]" caption="Cost Input" attribute="1" defaultMemberUniqueName="[TRM_DB].[Cost Input].[All]" allUniqueName="[TRM_DB].[Cost Input].[All]" dimensionUniqueName="[TRM_DB]" displayFolder="" count="0" memberValueDatatype="130" unbalanced="0"/>
    <cacheHierarchy uniqueName="[TRM_DB].[Cost]" caption="Cost" attribute="1" defaultMemberUniqueName="[TRM_DB].[Cost].[All]" allUniqueName="[TRM_DB].[Cost].[All]" dimensionUniqueName="[TRM_DB]" displayFolder="" count="0" memberValueDatatype="5" unbalanced="0"/>
    <cacheHierarchy uniqueName="[TRM_DB].[Cost Units]" caption="Cost Units" attribute="1" defaultMemberUniqueName="[TRM_DB].[Cost Units].[All]" allUniqueName="[TRM_DB].[Cost Units].[All]" dimensionUniqueName="[TRM_DB]" displayFolder="" count="0" memberValueDatatype="130" unbalanced="0"/>
    <cacheHierarchy uniqueName="[TRM_DB].[Currency]" caption="Currency" attribute="1" defaultMemberUniqueName="[TRM_DB].[Currency].[All]" allUniqueName="[TRM_DB].[Currency].[All]" dimensionUniqueName="[TRM_DB]" displayFolder="" count="0" memberValueDatatype="130" unbalanced="0"/>
    <cacheHierarchy uniqueName="[TRM_DB].[Cx Required]" caption="Cx Required" attribute="1" defaultMemberUniqueName="[TRM_DB].[Cx Required].[All]" allUniqueName="[TRM_DB].[Cx Required].[All]" dimensionUniqueName="[TRM_DB]" displayFolder="" count="0" memberValueDatatype="130" unbalanced="0"/>
    <cacheHierarchy uniqueName="[TRM_DB].[Notes]" caption="Notes" attribute="1" defaultMemberUniqueName="[TRM_DB].[Notes].[All]" allUniqueName="[TRM_DB].[Notes].[All]" dimensionUniqueName="[TRM_DB]" displayFolder="" count="0" memberValueDatatype="130" unbalanced="0"/>
    <cacheHierarchy uniqueName="[TRM_Sources].[Country]" caption="Country" attribute="1" defaultMemberUniqueName="[TRM_Sources].[Country].[All]" allUniqueName="[TRM_Sources].[Country].[All]" dimensionUniqueName="[TRM_Sources]" displayFolder="" count="2" memberValueDatatype="130" unbalanced="0">
      <fieldsUsage count="2">
        <fieldUsage x="-1"/>
        <fieldUsage x="6"/>
      </fieldsUsage>
    </cacheHierarchy>
    <cacheHierarchy uniqueName="[TRM_Sources].[Region]" caption="Region" attribute="1" defaultMemberUniqueName="[TRM_Sources].[Region].[All]" allUniqueName="[TRM_Sources].[Region].[All]" dimensionUniqueName="[TRM_Sources]" displayFolder="" count="2" memberValueDatatype="130" unbalanced="0"/>
    <cacheHierarchy uniqueName="[TRM_Sources].[State/Province]" caption="State/Province" attribute="1" defaultMemberUniqueName="[TRM_Sources].[State/Province].[All]" allUniqueName="[TRM_Sources].[State/Province].[All]" dimensionUniqueName="[TRM_Sources]" displayFolder="" count="0" memberValueDatatype="130" unbalanced="0"/>
    <cacheHierarchy uniqueName="[TRM_Sources].[State Code]" caption="State Code" attribute="1" defaultMemberUniqueName="[TRM_Sources].[State Code].[All]" allUniqueName="[TRM_Sources].[State Code].[All]" dimensionUniqueName="[TRM_Sources]" displayFolder="" count="0" memberValueDatatype="130" unbalanced="0"/>
    <cacheHierarchy uniqueName="[TRM_Sources].[Resource]" caption="Resource" attribute="1" defaultMemberUniqueName="[TRM_Sources].[Resource].[All]" allUniqueName="[TRM_Sources].[Resource].[All]" dimensionUniqueName="[TRM_Sources]" displayFolder="" count="0" memberValueDatatype="130" unbalanced="0"/>
    <cacheHierarchy uniqueName="[TRM_Sources].[Version]" caption="Version" attribute="1" defaultMemberUniqueName="[TRM_Sources].[Version].[All]" allUniqueName="[TRM_Sources].[Version].[All]" dimensionUniqueName="[TRM_Sources]" displayFolder="" count="0" memberValueDatatype="130" unbalanced="0"/>
    <cacheHierarchy uniqueName="[TRM_Sources].[Effective Date]" caption="Effective Date" attribute="1" time="1" defaultMemberUniqueName="[TRM_Sources].[Effective Date].[All]" allUniqueName="[TRM_Sources].[Effective Date].[All]" dimensionUniqueName="[TRM_Sources]" displayFolder="" count="0" memberValueDatatype="7" unbalanced="0"/>
    <cacheHierarchy uniqueName="[TRM_Sources].[Age]" caption="Age" attribute="1" defaultMemberUniqueName="[TRM_Sources].[Age].[All]" allUniqueName="[TRM_Sources].[Age].[All]" dimensionUniqueName="[TRM_Sources]" displayFolder="" count="0" memberValueDatatype="130" unbalanced="0"/>
    <cacheHierarchy uniqueName="[TRM_Sources].[Public]" caption="Public" attribute="1" defaultMemberUniqueName="[TRM_Sources].[Public].[All]" allUniqueName="[TRM_Sources].[Public].[All]" dimensionUniqueName="[TRM_Sources]" displayFolder="" count="0" memberValueDatatype="130" unbalanced="0"/>
    <cacheHierarchy uniqueName="[TRM_Sources].[Status]" caption="Status" attribute="1" defaultMemberUniqueName="[TRM_Sources].[Status].[All]" allUniqueName="[TRM_Sources].[Status].[All]" dimensionUniqueName="[TRM_Sources]" displayFolder="" count="0" memberValueDatatype="130" unbalanced="0"/>
    <cacheHierarchy uniqueName="[TRM_Sources].[Applicability]" caption="Applicability" attribute="1" defaultMemberUniqueName="[TRM_Sources].[Applicability].[All]" allUniqueName="[TRM_Sources].[Applicability].[All]" dimensionUniqueName="[TRM_Sources]" displayFolder="" count="0" memberValueDatatype="130" unbalanced="0"/>
    <cacheHierarchy uniqueName="[TRM_Sources].[Downloaded?]" caption="Downloaded?" attribute="1" defaultMemberUniqueName="[TRM_Sources].[Downloaded?].[All]" allUniqueName="[TRM_Sources].[Downloaded?].[All]" dimensionUniqueName="[TRM_Sources]" displayFolder="" count="0" memberValueDatatype="130" unbalanced="0"/>
    <cacheHierarchy uniqueName="[TRM_Sources].[NLC Flag]" caption="NLC Flag" attribute="1" defaultMemberUniqueName="[TRM_Sources].[NLC Flag].[All]" allUniqueName="[TRM_Sources].[NLC Flag].[All]" dimensionUniqueName="[TRM_Sources]" displayFolder="" count="0" memberValueDatatype="20" unbalanced="0"/>
    <cacheHierarchy uniqueName="[TRM_Sources].[LLLC Flag]" caption="LLLC Flag" attribute="1" defaultMemberUniqueName="[TRM_Sources].[LLLC Flag].[All]" allUniqueName="[TRM_Sources].[LLLC Flag].[All]" dimensionUniqueName="[TRM_Sources]" displayFolder="" count="0" memberValueDatatype="20" unbalanced="0"/>
    <cacheHierarchy uniqueName="[TRM_Sources].[Room-based Flag]" caption="Room-based Flag" attribute="1" defaultMemberUniqueName="[TRM_Sources].[Room-based Flag].[All]" allUniqueName="[TRM_Sources].[Room-based Flag].[All]" dimensionUniqueName="[TRM_Sources]" displayFolder="" count="0" memberValueDatatype="20" unbalanced="0"/>
    <cacheHierarchy uniqueName="[TRM_Sources].[NLC Prevalence]" caption="NLC Prevalence" attribute="1" defaultMemberUniqueName="[TRM_Sources].[NLC Prevalence].[All]" allUniqueName="[TRM_Sources].[NLC Prevalence].[All]" dimensionUniqueName="[TRM_Sources]" displayFolder="" count="0" memberValueDatatype="130" unbalanced="0"/>
    <cacheHierarchy uniqueName="[TRM_Sources].[External Link]" caption="External Link" attribute="1" defaultMemberUniqueName="[TRM_Sources].[External Link].[All]" allUniqueName="[TRM_Sources].[External Link].[All]" dimensionUniqueName="[TRM_Sources]" displayFolder="" count="0" memberValueDatatype="130" unbalanced="0"/>
    <cacheHierarchy uniqueName="[Measures].[Average of Control Savings Factor]" caption="Average of Control Savings Factor" measure="1" displayFolder="" measureGroup="TRM_DB" count="0">
      <extLst>
        <ext xmlns:x15="http://schemas.microsoft.com/office/spreadsheetml/2010/11/main" uri="{B97F6D7D-B522-45F9-BDA1-12C45D357490}">
          <x15:cacheHierarchy aggregatedColumn="15"/>
        </ext>
      </extLst>
    </cacheHierarchy>
    <cacheHierarchy uniqueName="[Measures].[Count of Control Type]" caption="Count of Control Type" measure="1" displayFolder="" measureGroup="TRM_DB" count="0" oneField="1">
      <fieldsUsage count="1">
        <fieldUsage x="1"/>
      </fieldsUsage>
      <extLst>
        <ext xmlns:x15="http://schemas.microsoft.com/office/spreadsheetml/2010/11/main" uri="{B97F6D7D-B522-45F9-BDA1-12C45D357490}">
          <x15:cacheHierarchy aggregatedColumn="8"/>
        </ext>
      </extLst>
    </cacheHierarchy>
    <cacheHierarchy uniqueName="[Measures].[Sum of Control Savings Factor]" caption="Sum of Control Savings Factor" measure="1" displayFolder="" measureGroup="TRM_DB" count="0">
      <extLst>
        <ext xmlns:x15="http://schemas.microsoft.com/office/spreadsheetml/2010/11/main" uri="{B97F6D7D-B522-45F9-BDA1-12C45D357490}">
          <x15:cacheHierarchy aggregatedColumn="15"/>
        </ext>
      </extLst>
    </cacheHierarchy>
    <cacheHierarchy uniqueName="[Measures].[Sum of Measure Life]" caption="Sum of Measure Life" measure="1" displayFolder="" measureGroup="TRM_DB" count="0">
      <extLst>
        <ext xmlns:x15="http://schemas.microsoft.com/office/spreadsheetml/2010/11/main" uri="{B97F6D7D-B522-45F9-BDA1-12C45D357490}">
          <x15:cacheHierarchy aggregatedColumn="19"/>
        </ext>
      </extLst>
    </cacheHierarchy>
    <cacheHierarchy uniqueName="[Measures].[Average of Measure Life]" caption="Average of Measure Life" measure="1" displayFolder="" measureGroup="TRM_DB" count="0">
      <extLst>
        <ext xmlns:x15="http://schemas.microsoft.com/office/spreadsheetml/2010/11/main" uri="{B97F6D7D-B522-45F9-BDA1-12C45D357490}">
          <x15:cacheHierarchy aggregatedColumn="19"/>
        </ext>
      </extLst>
    </cacheHierarchy>
    <cacheHierarchy uniqueName="[Measures].[Sum of Operating Hours (Office)]" caption="Sum of Operating Hours (Office)" measure="1" displayFolder="" measureGroup="TRM_DB" count="0">
      <extLst>
        <ext xmlns:x15="http://schemas.microsoft.com/office/spreadsheetml/2010/11/main" uri="{B97F6D7D-B522-45F9-BDA1-12C45D357490}">
          <x15:cacheHierarchy aggregatedColumn="20"/>
        </ext>
      </extLst>
    </cacheHierarchy>
    <cacheHierarchy uniqueName="[Measures].[Average of Operating Hours (Office)]" caption="Average of Operating Hours (Office)" measure="1" displayFolder="" measureGroup="TRM_DB" count="0" oneField="1">
      <fieldsUsage count="1">
        <fieldUsage x="2"/>
      </fieldsUsage>
      <extLst>
        <ext xmlns:x15="http://schemas.microsoft.com/office/spreadsheetml/2010/11/main" uri="{B97F6D7D-B522-45F9-BDA1-12C45D357490}">
          <x15:cacheHierarchy aggregatedColumn="20"/>
        </ext>
      </extLst>
    </cacheHierarchy>
    <cacheHierarchy uniqueName="[Measures].[CSF_Max]" caption="CSF_Max" measure="1" displayFolder="" measureGroup="TRM_DB" count="0"/>
    <cacheHierarchy uniqueName="[Measures].[CSF_Min]" caption="CSF_Min" measure="1" displayFolder="" measureGroup="TRM_DB" count="0"/>
    <cacheHierarchy uniqueName="[Measures].[CSF_Range]" caption="CSF_Range" measure="1" displayFolder="" measureGroup="TRM_DB" count="0"/>
    <cacheHierarchy uniqueName="[Measures].[EUL_Max]" caption="EUL_Max" measure="1" displayFolder="" measureGroup="TRM_DB" count="0"/>
    <cacheHierarchy uniqueName="[Measures].[EUL_Min]" caption="EUL_Min" measure="1" displayFolder="" measureGroup="TRM_DB" count="0"/>
    <cacheHierarchy uniqueName="[Measures].[EUL_Range]" caption="EUL_Range" measure="1" displayFolder="" measureGroup="TRM_DB" count="0"/>
    <cacheHierarchy uniqueName="[Measures].[Hours_Min]" caption="Hours_Min" measure="1" displayFolder="" measureGroup="TRM_DB" count="0" oneField="1">
      <fieldsUsage count="1">
        <fieldUsage x="3"/>
      </fieldsUsage>
    </cacheHierarchy>
    <cacheHierarchy uniqueName="[Measures].[Hours_Max]" caption="Hours_Max" measure="1" displayFolder="" measureGroup="TRM_DB" count="0" oneField="1">
      <fieldsUsage count="1">
        <fieldUsage x="5"/>
      </fieldsUsage>
    </cacheHierarchy>
    <cacheHierarchy uniqueName="[Measures].[Hours_Range]" caption="Hours_Range" measure="1" displayFolder="" measureGroup="TRM_DB" count="0" oneField="1">
      <fieldsUsage count="1">
        <fieldUsage x="4"/>
      </fieldsUsage>
    </cacheHierarchy>
    <cacheHierarchy uniqueName="[Measures].[__XL_Count TRM_DB]" caption="__XL_Count TRM_DB" measure="1" displayFolder="" measureGroup="TRM_DB" count="0" hidden="1"/>
    <cacheHierarchy uniqueName="[Measures].[__XL_Count TRM_Sources]" caption="__XL_Count TRM_Sources" measure="1" displayFolder="" measureGroup="TRM_Sources" count="0" hidden="1"/>
    <cacheHierarchy uniqueName="[Measures].[__XL_Count Control_Type_Ref]" caption="__XL_Count Control_Type_Ref" measure="1" displayFolder="" measureGroup="Control_Type_Ref" count="0" hidden="1"/>
    <cacheHierarchy uniqueName="[Measures].[__No measures defined]" caption="__No measures defined" measure="1" displayFolder="" count="0" hidden="1"/>
  </cacheHierarchies>
  <kpis count="0"/>
  <dimensions count="4">
    <dimension name="Control_Type_Ref" uniqueName="[Control_Type_Ref]" caption="Control_Type_Ref"/>
    <dimension measure="1" name="Measures" uniqueName="[Measures]" caption="Measures"/>
    <dimension name="TRM_DB" uniqueName="[TRM_DB]" caption="TRM_DB"/>
    <dimension name="TRM_Sources" uniqueName="[TRM_Sources]" caption="TRM_Sources"/>
  </dimensions>
  <measureGroups count="3">
    <measureGroup name="Control_Type_Ref" caption="Control_Type_Ref"/>
    <measureGroup name="TRM_DB" caption="TRM_DB"/>
    <measureGroup name="TRM_Sources" caption="TRM_Sources"/>
  </measureGroups>
  <maps count="5">
    <map measureGroup="0" dimension="0"/>
    <map measureGroup="1" dimension="0"/>
    <map measureGroup="1" dimension="2"/>
    <map measureGroup="1" dimension="3"/>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Dan Mellinger" refreshedDate="45499.785488425929" backgroundQuery="1" createdVersion="8" refreshedVersion="8" minRefreshableVersion="3" recordCount="0" supportSubquery="1" supportAdvancedDrill="1" xr:uid="{2F60DEE8-7C19-467D-B862-F7D54AA60880}">
  <cacheSource type="external" connectionId="1"/>
  <cacheFields count="5">
    <cacheField name="[TRM_DB].[Control Type].[Control Type]" caption="Control Type" numFmtId="0" hierarchy="8" level="1">
      <sharedItems count="6">
        <s v="DL"/>
        <s v="Dual"/>
        <s v="LLLC"/>
        <s v="NLC"/>
        <s v="OS"/>
        <s v="Room-based"/>
      </sharedItems>
    </cacheField>
    <cacheField name="[TRM_Sources].[Country].[Country]" caption="Country" numFmtId="0" hierarchy="30" level="1">
      <sharedItems count="2">
        <s v="Canada"/>
        <s v="U.S."/>
      </sharedItems>
    </cacheField>
    <cacheField name="[TRM_Sources].[State/Province].[State/Province]" caption="State/Province" numFmtId="0" hierarchy="32" level="1">
      <sharedItems count="34">
        <s v="New Brunswick"/>
        <s v="Ontario"/>
        <s v="Alberta"/>
        <s v="Delaware"/>
        <s v="District of Columbia"/>
        <s v="Maryland"/>
        <s v="New Jersey"/>
        <s v="New York"/>
        <s v="Pennsylvania"/>
        <s v="Illinois"/>
        <s v="Indiana"/>
        <s v="Michigan"/>
        <s v="Minnesota"/>
        <s v="Ohio"/>
        <s v="Wisconsin"/>
        <s v="Iowa"/>
        <s v="Missouri"/>
        <s v="Connecticut"/>
        <s v="Maine"/>
        <s v="Massachusetts"/>
        <s v="New Hampshire"/>
        <s v="Rhode Island"/>
        <s v="Vermont"/>
        <s v="Idaho"/>
        <s v="Montana"/>
        <s v="Oregon"/>
        <s v="Washington"/>
        <s v="Arkansas"/>
        <s v="Tennessee"/>
        <s v="Texas"/>
        <s v="Virginia"/>
        <s v="Colorado"/>
        <s v="Hawaii"/>
        <s v="New Mexico"/>
      </sharedItems>
    </cacheField>
    <cacheField name="[TRM_Sources].[Region].[Region]" caption="Region" numFmtId="0" hierarchy="31" level="1">
      <sharedItems count="10">
        <s v="Atlantic"/>
        <s v="Central"/>
        <s v="West"/>
        <s v="Mid-Atlantic"/>
        <s v="Midwest (Lakes)"/>
        <s v="Midwest (Plains)"/>
        <s v="New England"/>
        <s v="Northwest"/>
        <s v="South"/>
        <s v="Southeast"/>
      </sharedItems>
    </cacheField>
    <cacheField name="[Measures].[Average of Operating Hours (Office)]" caption="Average of Operating Hours (Office)" numFmtId="0" hierarchy="53" level="32767"/>
  </cacheFields>
  <cacheHierarchies count="67">
    <cacheHierarchy uniqueName="[Control_Type_Ref].[Control Type]" caption="Control Type" attribute="1" defaultMemberUniqueName="[Control_Type_Ref].[Control Type].[All]" allUniqueName="[Control_Type_Ref].[Control Type].[All]" dimensionUniqueName="[Control_Type_Ref]" displayFolder="" count="0" memberValueDatatype="130" unbalanced="0"/>
    <cacheHierarchy uniqueName="[Control_Type_Ref].[Control Description]" caption="Control Description" attribute="1" defaultMemberUniqueName="[Control_Type_Ref].[Control Description].[All]" allUniqueName="[Control_Type_Ref].[Control Description].[All]" dimensionUniqueName="[Control_Type_Ref]" displayFolder="" count="0" memberValueDatatype="130" unbalanced="0"/>
    <cacheHierarchy uniqueName="[Control_Type_Ref].[Sort Order]" caption="Sort Order" attribute="1" defaultMemberUniqueName="[Control_Type_Ref].[Sort Order].[All]" allUniqueName="[Control_Type_Ref].[Sort Order].[All]" dimensionUniqueName="[Control_Type_Ref]" displayFolder="" count="0" memberValueDatatype="20" unbalanced="0"/>
    <cacheHierarchy uniqueName="[TRM_DB].[State Code]" caption="State Code" attribute="1" defaultMemberUniqueName="[TRM_DB].[State Code].[All]" allUniqueName="[TRM_DB].[State Code].[All]" dimensionUniqueName="[TRM_DB]" displayFolder="" count="0" memberValueDatatype="130" unbalanced="0"/>
    <cacheHierarchy uniqueName="[TRM_DB].[State/Provice]" caption="State/Provice" attribute="1" defaultMemberUniqueName="[TRM_DB].[State/Provice].[All]" allUniqueName="[TRM_DB].[State/Provice].[All]" dimensionUniqueName="[TRM_DB]" displayFolder="" count="0" memberValueDatatype="130" unbalanced="0"/>
    <cacheHierarchy uniqueName="[TRM_DB].[Measure Name]" caption="Measure Name" attribute="1" defaultMemberUniqueName="[TRM_DB].[Measure Name].[All]" allUniqueName="[TRM_DB].[Measure Name].[All]" dimensionUniqueName="[TRM_DB]" displayFolder="" count="0" memberValueDatatype="130" unbalanced="0"/>
    <cacheHierarchy uniqueName="[TRM_DB].[Measure ID]" caption="Measure ID" attribute="1" defaultMemberUniqueName="[TRM_DB].[Measure ID].[All]" allUniqueName="[TRM_DB].[Measure ID].[All]" dimensionUniqueName="[TRM_DB]" displayFolder="" count="0" memberValueDatatype="130" unbalanced="0"/>
    <cacheHierarchy uniqueName="[TRM_DB].[Page Number]" caption="Page Number" attribute="1" defaultMemberUniqueName="[TRM_DB].[Page Number].[All]" allUniqueName="[TRM_DB].[Page Number].[All]" dimensionUniqueName="[TRM_DB]" displayFolder="" count="0" memberValueDatatype="130" unbalanced="0"/>
    <cacheHierarchy uniqueName="[TRM_DB].[Control Type]" caption="Control Type" attribute="1" defaultMemberUniqueName="[TRM_DB].[Control Type].[All]" allUniqueName="[TRM_DB].[Control Type].[All]" dimensionUniqueName="[TRM_DB]" displayFolder="" count="2" memberValueDatatype="130" unbalanced="0">
      <fieldsUsage count="2">
        <fieldUsage x="-1"/>
        <fieldUsage x="0"/>
      </fieldsUsage>
    </cacheHierarchy>
    <cacheHierarchy uniqueName="[TRM_DB].[Control Name in TRM]" caption="Control Name in TRM" attribute="1" defaultMemberUniqueName="[TRM_DB].[Control Name in TRM].[All]" allUniqueName="[TRM_DB].[Control Name in TRM].[All]" dimensionUniqueName="[TRM_DB]" displayFolder="" count="0" memberValueDatatype="130" unbalanced="0"/>
    <cacheHierarchy uniqueName="[TRM_DB].[Remote or Fixture Mounted]" caption="Remote or Fixture Mounted" attribute="1" defaultMemberUniqueName="[TRM_DB].[Remote or Fixture Mounted].[All]" allUniqueName="[TRM_DB].[Remote or Fixture Mounted].[All]" dimensionUniqueName="[TRM_DB]" displayFolder="" count="0" memberValueDatatype="130" unbalanced="0"/>
    <cacheHierarchy uniqueName="[TRM_DB].[NC Eligible]" caption="NC Eligible" attribute="1" defaultMemberUniqueName="[TRM_DB].[NC Eligible].[All]" allUniqueName="[TRM_DB].[NC Eligible].[All]" dimensionUniqueName="[TRM_DB]" displayFolder="" count="2" memberValueDatatype="130" unbalanced="0"/>
    <cacheHierarchy uniqueName="[TRM_DB].[Retrofit Eligible]" caption="Retrofit Eligible" attribute="1" defaultMemberUniqueName="[TRM_DB].[Retrofit Eligible].[All]" allUniqueName="[TRM_DB].[Retrofit Eligible].[All]" dimensionUniqueName="[TRM_DB]" displayFolder="" count="2" memberValueDatatype="130" unbalanced="0"/>
    <cacheHierarchy uniqueName="[TRM_DB].[Effective Date]" caption="Effective Date" attribute="1" time="1" defaultMemberUniqueName="[TRM_DB].[Effective Date].[All]" allUniqueName="[TRM_DB].[Effective Date].[All]" dimensionUniqueName="[TRM_DB]" displayFolder="" count="0" memberValueDatatype="7" unbalanced="0"/>
    <cacheHierarchy uniqueName="[TRM_DB].[Expiration Date]" caption="Expiration Date" attribute="1" time="1" defaultMemberUniqueName="[TRM_DB].[Expiration Date].[All]" allUniqueName="[TRM_DB].[Expiration Date].[All]" dimensionUniqueName="[TRM_DB]" displayFolder="" count="0" memberValueDatatype="7" unbalanced="0"/>
    <cacheHierarchy uniqueName="[TRM_DB].[Control Savings Factor]" caption="Control Savings Factor" attribute="1" defaultMemberUniqueName="[TRM_DB].[Control Savings Factor].[All]" allUniqueName="[TRM_DB].[Control Savings Factor].[All]" dimensionUniqueName="[TRM_DB]" displayFolder="" count="0" memberValueDatatype="5" unbalanced="0"/>
    <cacheHierarchy uniqueName="[TRM_DB].[Controlled Watts Input]" caption="Controlled Watts Input" attribute="1" defaultMemberUniqueName="[TRM_DB].[Controlled Watts Input].[All]" allUniqueName="[TRM_DB].[Controlled Watts Input].[All]" dimensionUniqueName="[TRM_DB]" displayFolder="" count="0" memberValueDatatype="130" unbalanced="0"/>
    <cacheHierarchy uniqueName="[TRM_DB].[Controlled Watts]" caption="Controlled Watts" attribute="1" defaultMemberUniqueName="[TRM_DB].[Controlled Watts].[All]" allUniqueName="[TRM_DB].[Controlled Watts].[All]" dimensionUniqueName="[TRM_DB]" displayFolder="" count="0" memberValueDatatype="5" unbalanced="0"/>
    <cacheHierarchy uniqueName="[TRM_DB].[Controlled Watts Units]" caption="Controlled Watts Units" attribute="1" defaultMemberUniqueName="[TRM_DB].[Controlled Watts Units].[All]" allUniqueName="[TRM_DB].[Controlled Watts Units].[All]" dimensionUniqueName="[TRM_DB]" displayFolder="" count="0" memberValueDatatype="130" unbalanced="0"/>
    <cacheHierarchy uniqueName="[TRM_DB].[Measure Life]" caption="Measure Life" attribute="1" defaultMemberUniqueName="[TRM_DB].[Measure Life].[All]" allUniqueName="[TRM_DB].[Measure Life].[All]" dimensionUniqueName="[TRM_DB]" displayFolder="" count="0" memberValueDatatype="20" unbalanced="0"/>
    <cacheHierarchy uniqueName="[TRM_DB].[Operating Hours (Office)]" caption="Operating Hours (Office)" attribute="1" defaultMemberUniqueName="[TRM_DB].[Operating Hours (Office)].[All]" allUniqueName="[TRM_DB].[Operating Hours (Office)].[All]" dimensionUniqueName="[TRM_DB]" displayFolder="" count="0" memberValueDatatype="20" unbalanced="0"/>
    <cacheHierarchy uniqueName="[TRM_DB].[Operating Hours (Misc)]" caption="Operating Hours (Misc)" attribute="1" defaultMemberUniqueName="[TRM_DB].[Operating Hours (Misc)].[All]" allUniqueName="[TRM_DB].[Operating Hours (Misc)].[All]" dimensionUniqueName="[TRM_DB]" displayFolder="" count="0" memberValueDatatype="20" unbalanced="0"/>
    <cacheHierarchy uniqueName="[TRM_DB].[Peak Coincidence Factor]" caption="Peak Coincidence Factor" attribute="1" defaultMemberUniqueName="[TRM_DB].[Peak Coincidence Factor].[All]" allUniqueName="[TRM_DB].[Peak Coincidence Factor].[All]" dimensionUniqueName="[TRM_DB]" displayFolder="" count="0" memberValueDatatype="5" unbalanced="0"/>
    <cacheHierarchy uniqueName="[TRM_DB].[Peak Season]" caption="Peak Season" attribute="1" defaultMemberUniqueName="[TRM_DB].[Peak Season].[All]" allUniqueName="[TRM_DB].[Peak Season].[All]" dimensionUniqueName="[TRM_DB]" displayFolder="" count="0" memberValueDatatype="130" unbalanced="0"/>
    <cacheHierarchy uniqueName="[TRM_DB].[Cost Input]" caption="Cost Input" attribute="1" defaultMemberUniqueName="[TRM_DB].[Cost Input].[All]" allUniqueName="[TRM_DB].[Cost Input].[All]" dimensionUniqueName="[TRM_DB]" displayFolder="" count="0" memberValueDatatype="130" unbalanced="0"/>
    <cacheHierarchy uniqueName="[TRM_DB].[Cost]" caption="Cost" attribute="1" defaultMemberUniqueName="[TRM_DB].[Cost].[All]" allUniqueName="[TRM_DB].[Cost].[All]" dimensionUniqueName="[TRM_DB]" displayFolder="" count="0" memberValueDatatype="5" unbalanced="0"/>
    <cacheHierarchy uniqueName="[TRM_DB].[Cost Units]" caption="Cost Units" attribute="1" defaultMemberUniqueName="[TRM_DB].[Cost Units].[All]" allUniqueName="[TRM_DB].[Cost Units].[All]" dimensionUniqueName="[TRM_DB]" displayFolder="" count="0" memberValueDatatype="130" unbalanced="0"/>
    <cacheHierarchy uniqueName="[TRM_DB].[Currency]" caption="Currency" attribute="1" defaultMemberUniqueName="[TRM_DB].[Currency].[All]" allUniqueName="[TRM_DB].[Currency].[All]" dimensionUniqueName="[TRM_DB]" displayFolder="" count="0" memberValueDatatype="130" unbalanced="0"/>
    <cacheHierarchy uniqueName="[TRM_DB].[Cx Required]" caption="Cx Required" attribute="1" defaultMemberUniqueName="[TRM_DB].[Cx Required].[All]" allUniqueName="[TRM_DB].[Cx Required].[All]" dimensionUniqueName="[TRM_DB]" displayFolder="" count="0" memberValueDatatype="130" unbalanced="0"/>
    <cacheHierarchy uniqueName="[TRM_DB].[Notes]" caption="Notes" attribute="1" defaultMemberUniqueName="[TRM_DB].[Notes].[All]" allUniqueName="[TRM_DB].[Notes].[All]" dimensionUniqueName="[TRM_DB]" displayFolder="" count="0" memberValueDatatype="130" unbalanced="0"/>
    <cacheHierarchy uniqueName="[TRM_Sources].[Country]" caption="Country" attribute="1" defaultMemberUniqueName="[TRM_Sources].[Country].[All]" allUniqueName="[TRM_Sources].[Country].[All]" dimensionUniqueName="[TRM_Sources]" displayFolder="" count="2" memberValueDatatype="130" unbalanced="0">
      <fieldsUsage count="2">
        <fieldUsage x="-1"/>
        <fieldUsage x="1"/>
      </fieldsUsage>
    </cacheHierarchy>
    <cacheHierarchy uniqueName="[TRM_Sources].[Region]" caption="Region" attribute="1" defaultMemberUniqueName="[TRM_Sources].[Region].[All]" allUniqueName="[TRM_Sources].[Region].[All]" dimensionUniqueName="[TRM_Sources]" displayFolder="" count="2" memberValueDatatype="130" unbalanced="0">
      <fieldsUsage count="2">
        <fieldUsage x="-1"/>
        <fieldUsage x="3"/>
      </fieldsUsage>
    </cacheHierarchy>
    <cacheHierarchy uniqueName="[TRM_Sources].[State/Province]" caption="State/Province" attribute="1" defaultMemberUniqueName="[TRM_Sources].[State/Province].[All]" allUniqueName="[TRM_Sources].[State/Province].[All]" dimensionUniqueName="[TRM_Sources]" displayFolder="" count="2" memberValueDatatype="130" unbalanced="0">
      <fieldsUsage count="2">
        <fieldUsage x="-1"/>
        <fieldUsage x="2"/>
      </fieldsUsage>
    </cacheHierarchy>
    <cacheHierarchy uniqueName="[TRM_Sources].[State Code]" caption="State Code" attribute="1" defaultMemberUniqueName="[TRM_Sources].[State Code].[All]" allUniqueName="[TRM_Sources].[State Code].[All]" dimensionUniqueName="[TRM_Sources]" displayFolder="" count="0" memberValueDatatype="130" unbalanced="0"/>
    <cacheHierarchy uniqueName="[TRM_Sources].[Resource]" caption="Resource" attribute="1" defaultMemberUniqueName="[TRM_Sources].[Resource].[All]" allUniqueName="[TRM_Sources].[Resource].[All]" dimensionUniqueName="[TRM_Sources]" displayFolder="" count="0" memberValueDatatype="130" unbalanced="0"/>
    <cacheHierarchy uniqueName="[TRM_Sources].[Version]" caption="Version" attribute="1" defaultMemberUniqueName="[TRM_Sources].[Version].[All]" allUniqueName="[TRM_Sources].[Version].[All]" dimensionUniqueName="[TRM_Sources]" displayFolder="" count="0" memberValueDatatype="130" unbalanced="0"/>
    <cacheHierarchy uniqueName="[TRM_Sources].[Effective Date]" caption="Effective Date" attribute="1" time="1" defaultMemberUniqueName="[TRM_Sources].[Effective Date].[All]" allUniqueName="[TRM_Sources].[Effective Date].[All]" dimensionUniqueName="[TRM_Sources]" displayFolder="" count="0" memberValueDatatype="7" unbalanced="0"/>
    <cacheHierarchy uniqueName="[TRM_Sources].[Age]" caption="Age" attribute="1" defaultMemberUniqueName="[TRM_Sources].[Age].[All]" allUniqueName="[TRM_Sources].[Age].[All]" dimensionUniqueName="[TRM_Sources]" displayFolder="" count="0" memberValueDatatype="130" unbalanced="0"/>
    <cacheHierarchy uniqueName="[TRM_Sources].[Public]" caption="Public" attribute="1" defaultMemberUniqueName="[TRM_Sources].[Public].[All]" allUniqueName="[TRM_Sources].[Public].[All]" dimensionUniqueName="[TRM_Sources]" displayFolder="" count="0" memberValueDatatype="130" unbalanced="0"/>
    <cacheHierarchy uniqueName="[TRM_Sources].[Status]" caption="Status" attribute="1" defaultMemberUniqueName="[TRM_Sources].[Status].[All]" allUniqueName="[TRM_Sources].[Status].[All]" dimensionUniqueName="[TRM_Sources]" displayFolder="" count="0" memberValueDatatype="130" unbalanced="0"/>
    <cacheHierarchy uniqueName="[TRM_Sources].[Applicability]" caption="Applicability" attribute="1" defaultMemberUniqueName="[TRM_Sources].[Applicability].[All]" allUniqueName="[TRM_Sources].[Applicability].[All]" dimensionUniqueName="[TRM_Sources]" displayFolder="" count="0" memberValueDatatype="130" unbalanced="0"/>
    <cacheHierarchy uniqueName="[TRM_Sources].[Downloaded?]" caption="Downloaded?" attribute="1" defaultMemberUniqueName="[TRM_Sources].[Downloaded?].[All]" allUniqueName="[TRM_Sources].[Downloaded?].[All]" dimensionUniqueName="[TRM_Sources]" displayFolder="" count="0" memberValueDatatype="130" unbalanced="0"/>
    <cacheHierarchy uniqueName="[TRM_Sources].[NLC Flag]" caption="NLC Flag" attribute="1" defaultMemberUniqueName="[TRM_Sources].[NLC Flag].[All]" allUniqueName="[TRM_Sources].[NLC Flag].[All]" dimensionUniqueName="[TRM_Sources]" displayFolder="" count="0" memberValueDatatype="20" unbalanced="0"/>
    <cacheHierarchy uniqueName="[TRM_Sources].[LLLC Flag]" caption="LLLC Flag" attribute="1" defaultMemberUniqueName="[TRM_Sources].[LLLC Flag].[All]" allUniqueName="[TRM_Sources].[LLLC Flag].[All]" dimensionUniqueName="[TRM_Sources]" displayFolder="" count="0" memberValueDatatype="20" unbalanced="0"/>
    <cacheHierarchy uniqueName="[TRM_Sources].[Room-based Flag]" caption="Room-based Flag" attribute="1" defaultMemberUniqueName="[TRM_Sources].[Room-based Flag].[All]" allUniqueName="[TRM_Sources].[Room-based Flag].[All]" dimensionUniqueName="[TRM_Sources]" displayFolder="" count="0" memberValueDatatype="20" unbalanced="0"/>
    <cacheHierarchy uniqueName="[TRM_Sources].[NLC Prevalence]" caption="NLC Prevalence" attribute="1" defaultMemberUniqueName="[TRM_Sources].[NLC Prevalence].[All]" allUniqueName="[TRM_Sources].[NLC Prevalence].[All]" dimensionUniqueName="[TRM_Sources]" displayFolder="" count="0" memberValueDatatype="130" unbalanced="0"/>
    <cacheHierarchy uniqueName="[TRM_Sources].[External Link]" caption="External Link" attribute="1" defaultMemberUniqueName="[TRM_Sources].[External Link].[All]" allUniqueName="[TRM_Sources].[External Link].[All]" dimensionUniqueName="[TRM_Sources]" displayFolder="" count="0" memberValueDatatype="130" unbalanced="0"/>
    <cacheHierarchy uniqueName="[Measures].[Average of Control Savings Factor]" caption="Average of Control Savings Factor" measure="1" displayFolder="" measureGroup="TRM_DB" count="0">
      <extLst>
        <ext xmlns:x15="http://schemas.microsoft.com/office/spreadsheetml/2010/11/main" uri="{B97F6D7D-B522-45F9-BDA1-12C45D357490}">
          <x15:cacheHierarchy aggregatedColumn="15"/>
        </ext>
      </extLst>
    </cacheHierarchy>
    <cacheHierarchy uniqueName="[Measures].[Count of Control Type]" caption="Count of Control Type" measure="1" displayFolder="" measureGroup="TRM_DB" count="0">
      <extLst>
        <ext xmlns:x15="http://schemas.microsoft.com/office/spreadsheetml/2010/11/main" uri="{B97F6D7D-B522-45F9-BDA1-12C45D357490}">
          <x15:cacheHierarchy aggregatedColumn="8"/>
        </ext>
      </extLst>
    </cacheHierarchy>
    <cacheHierarchy uniqueName="[Measures].[Sum of Control Savings Factor]" caption="Sum of Control Savings Factor" measure="1" displayFolder="" measureGroup="TRM_DB" count="0">
      <extLst>
        <ext xmlns:x15="http://schemas.microsoft.com/office/spreadsheetml/2010/11/main" uri="{B97F6D7D-B522-45F9-BDA1-12C45D357490}">
          <x15:cacheHierarchy aggregatedColumn="15"/>
        </ext>
      </extLst>
    </cacheHierarchy>
    <cacheHierarchy uniqueName="[Measures].[Sum of Measure Life]" caption="Sum of Measure Life" measure="1" displayFolder="" measureGroup="TRM_DB" count="0">
      <extLst>
        <ext xmlns:x15="http://schemas.microsoft.com/office/spreadsheetml/2010/11/main" uri="{B97F6D7D-B522-45F9-BDA1-12C45D357490}">
          <x15:cacheHierarchy aggregatedColumn="19"/>
        </ext>
      </extLst>
    </cacheHierarchy>
    <cacheHierarchy uniqueName="[Measures].[Average of Measure Life]" caption="Average of Measure Life" measure="1" displayFolder="" measureGroup="TRM_DB" count="0">
      <extLst>
        <ext xmlns:x15="http://schemas.microsoft.com/office/spreadsheetml/2010/11/main" uri="{B97F6D7D-B522-45F9-BDA1-12C45D357490}">
          <x15:cacheHierarchy aggregatedColumn="19"/>
        </ext>
      </extLst>
    </cacheHierarchy>
    <cacheHierarchy uniqueName="[Measures].[Sum of Operating Hours (Office)]" caption="Sum of Operating Hours (Office)" measure="1" displayFolder="" measureGroup="TRM_DB" count="0">
      <extLst>
        <ext xmlns:x15="http://schemas.microsoft.com/office/spreadsheetml/2010/11/main" uri="{B97F6D7D-B522-45F9-BDA1-12C45D357490}">
          <x15:cacheHierarchy aggregatedColumn="20"/>
        </ext>
      </extLst>
    </cacheHierarchy>
    <cacheHierarchy uniqueName="[Measures].[Average of Operating Hours (Office)]" caption="Average of Operating Hours (Office)" measure="1" displayFolder="" measureGroup="TRM_DB" count="0" oneField="1">
      <fieldsUsage count="1">
        <fieldUsage x="4"/>
      </fieldsUsage>
      <extLst>
        <ext xmlns:x15="http://schemas.microsoft.com/office/spreadsheetml/2010/11/main" uri="{B97F6D7D-B522-45F9-BDA1-12C45D357490}">
          <x15:cacheHierarchy aggregatedColumn="20"/>
        </ext>
      </extLst>
    </cacheHierarchy>
    <cacheHierarchy uniqueName="[Measures].[CSF_Max]" caption="CSF_Max" measure="1" displayFolder="" measureGroup="TRM_DB" count="0"/>
    <cacheHierarchy uniqueName="[Measures].[CSF_Min]" caption="CSF_Min" measure="1" displayFolder="" measureGroup="TRM_DB" count="0"/>
    <cacheHierarchy uniqueName="[Measures].[CSF_Range]" caption="CSF_Range" measure="1" displayFolder="" measureGroup="TRM_DB" count="0"/>
    <cacheHierarchy uniqueName="[Measures].[EUL_Max]" caption="EUL_Max" measure="1" displayFolder="" measureGroup="TRM_DB" count="0"/>
    <cacheHierarchy uniqueName="[Measures].[EUL_Min]" caption="EUL_Min" measure="1" displayFolder="" measureGroup="TRM_DB" count="0"/>
    <cacheHierarchy uniqueName="[Measures].[EUL_Range]" caption="EUL_Range" measure="1" displayFolder="" measureGroup="TRM_DB" count="0"/>
    <cacheHierarchy uniqueName="[Measures].[Hours_Min]" caption="Hours_Min" measure="1" displayFolder="" measureGroup="TRM_DB" count="0"/>
    <cacheHierarchy uniqueName="[Measures].[Hours_Max]" caption="Hours_Max" measure="1" displayFolder="" measureGroup="TRM_DB" count="0"/>
    <cacheHierarchy uniqueName="[Measures].[Hours_Range]" caption="Hours_Range" measure="1" displayFolder="" measureGroup="TRM_DB" count="0"/>
    <cacheHierarchy uniqueName="[Measures].[__XL_Count TRM_DB]" caption="__XL_Count TRM_DB" measure="1" displayFolder="" measureGroup="TRM_DB" count="0" hidden="1"/>
    <cacheHierarchy uniqueName="[Measures].[__XL_Count TRM_Sources]" caption="__XL_Count TRM_Sources" measure="1" displayFolder="" measureGroup="TRM_Sources" count="0" hidden="1"/>
    <cacheHierarchy uniqueName="[Measures].[__XL_Count Control_Type_Ref]" caption="__XL_Count Control_Type_Ref" measure="1" displayFolder="" measureGroup="Control_Type_Ref" count="0" hidden="1"/>
    <cacheHierarchy uniqueName="[Measures].[__No measures defined]" caption="__No measures defined" measure="1" displayFolder="" count="0" hidden="1"/>
  </cacheHierarchies>
  <kpis count="0"/>
  <dimensions count="4">
    <dimension name="Control_Type_Ref" uniqueName="[Control_Type_Ref]" caption="Control_Type_Ref"/>
    <dimension measure="1" name="Measures" uniqueName="[Measures]" caption="Measures"/>
    <dimension name="TRM_DB" uniqueName="[TRM_DB]" caption="TRM_DB"/>
    <dimension name="TRM_Sources" uniqueName="[TRM_Sources]" caption="TRM_Sources"/>
  </dimensions>
  <measureGroups count="3">
    <measureGroup name="Control_Type_Ref" caption="Control_Type_Ref"/>
    <measureGroup name="TRM_DB" caption="TRM_DB"/>
    <measureGroup name="TRM_Sources" caption="TRM_Sources"/>
  </measureGroups>
  <maps count="5">
    <map measureGroup="0" dimension="0"/>
    <map measureGroup="1" dimension="0"/>
    <map measureGroup="1" dimension="2"/>
    <map measureGroup="1" dimension="3"/>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Dan Mellinger" refreshedDate="45492.442951041667" backgroundQuery="1" createdVersion="3" refreshedVersion="8" minRefreshableVersion="3" recordCount="0" supportSubquery="1" supportAdvancedDrill="1" xr:uid="{06FCFB01-ACB6-4DCF-980D-E71C28D724C9}">
  <cacheSource type="external" connectionId="1">
    <extLst>
      <ext xmlns:x14="http://schemas.microsoft.com/office/spreadsheetml/2009/9/main" uri="{F057638F-6D5F-4e77-A914-E7F072B9BCA8}">
        <x14:sourceConnection name="ThisWorkbookDataModel"/>
      </ext>
    </extLst>
  </cacheSource>
  <cacheFields count="0"/>
  <cacheHierarchies count="67">
    <cacheHierarchy uniqueName="[Control_Type_Ref].[Control Type]" caption="Control Type" attribute="1" defaultMemberUniqueName="[Control_Type_Ref].[Control Type].[All]" allUniqueName="[Control_Type_Ref].[Control Type].[All]" dimensionUniqueName="[Control_Type_Ref]" displayFolder="" count="0" memberValueDatatype="130" unbalanced="0"/>
    <cacheHierarchy uniqueName="[Control_Type_Ref].[Control Description]" caption="Control Description" attribute="1" defaultMemberUniqueName="[Control_Type_Ref].[Control Description].[All]" allUniqueName="[Control_Type_Ref].[Control Description].[All]" dimensionUniqueName="[Control_Type_Ref]" displayFolder="" count="0" memberValueDatatype="130" unbalanced="0"/>
    <cacheHierarchy uniqueName="[Control_Type_Ref].[Sort Order]" caption="Sort Order" attribute="1" defaultMemberUniqueName="[Control_Type_Ref].[Sort Order].[All]" allUniqueName="[Control_Type_Ref].[Sort Order].[All]" dimensionUniqueName="[Control_Type_Ref]" displayFolder="" count="0" memberValueDatatype="20" unbalanced="0"/>
    <cacheHierarchy uniqueName="[TRM_DB].[State Code]" caption="State Code" attribute="1" defaultMemberUniqueName="[TRM_DB].[State Code].[All]" allUniqueName="[TRM_DB].[State Code].[All]" dimensionUniqueName="[TRM_DB]" displayFolder="" count="0" memberValueDatatype="130" unbalanced="0"/>
    <cacheHierarchy uniqueName="[TRM_DB].[State/Provice]" caption="State/Provice" attribute="1" defaultMemberUniqueName="[TRM_DB].[State/Provice].[All]" allUniqueName="[TRM_DB].[State/Provice].[All]" dimensionUniqueName="[TRM_DB]" displayFolder="" count="0" memberValueDatatype="130" unbalanced="0"/>
    <cacheHierarchy uniqueName="[TRM_DB].[Measure Name]" caption="Measure Name" attribute="1" defaultMemberUniqueName="[TRM_DB].[Measure Name].[All]" allUniqueName="[TRM_DB].[Measure Name].[All]" dimensionUniqueName="[TRM_DB]" displayFolder="" count="0" memberValueDatatype="130" unbalanced="0"/>
    <cacheHierarchy uniqueName="[TRM_DB].[Measure ID]" caption="Measure ID" attribute="1" defaultMemberUniqueName="[TRM_DB].[Measure ID].[All]" allUniqueName="[TRM_DB].[Measure ID].[All]" dimensionUniqueName="[TRM_DB]" displayFolder="" count="0" memberValueDatatype="130" unbalanced="0"/>
    <cacheHierarchy uniqueName="[TRM_DB].[Page Number]" caption="Page Number" attribute="1" defaultMemberUniqueName="[TRM_DB].[Page Number].[All]" allUniqueName="[TRM_DB].[Page Number].[All]" dimensionUniqueName="[TRM_DB]" displayFolder="" count="0" memberValueDatatype="130" unbalanced="0"/>
    <cacheHierarchy uniqueName="[TRM_DB].[Control Type]" caption="Control Type" attribute="1" defaultMemberUniqueName="[TRM_DB].[Control Type].[All]" allUniqueName="[TRM_DB].[Control Type].[All]" dimensionUniqueName="[TRM_DB]" displayFolder="" count="0" memberValueDatatype="130" unbalanced="0"/>
    <cacheHierarchy uniqueName="[TRM_DB].[Control Name in TRM]" caption="Control Name in TRM" attribute="1" defaultMemberUniqueName="[TRM_DB].[Control Name in TRM].[All]" allUniqueName="[TRM_DB].[Control Name in TRM].[All]" dimensionUniqueName="[TRM_DB]" displayFolder="" count="0" memberValueDatatype="130" unbalanced="0"/>
    <cacheHierarchy uniqueName="[TRM_DB].[Remote or Fixture Mounted]" caption="Remote or Fixture Mounted" attribute="1" defaultMemberUniqueName="[TRM_DB].[Remote or Fixture Mounted].[All]" allUniqueName="[TRM_DB].[Remote or Fixture Mounted].[All]" dimensionUniqueName="[TRM_DB]" displayFolder="" count="0" memberValueDatatype="130" unbalanced="0"/>
    <cacheHierarchy uniqueName="[TRM_DB].[NC Eligible]" caption="NC Eligible" attribute="1" defaultMemberUniqueName="[TRM_DB].[NC Eligible].[All]" allUniqueName="[TRM_DB].[NC Eligible].[All]" dimensionUniqueName="[TRM_DB]" displayFolder="" count="2" memberValueDatatype="130" unbalanced="0"/>
    <cacheHierarchy uniqueName="[TRM_DB].[Retrofit Eligible]" caption="Retrofit Eligible" attribute="1" defaultMemberUniqueName="[TRM_DB].[Retrofit Eligible].[All]" allUniqueName="[TRM_DB].[Retrofit Eligible].[All]" dimensionUniqueName="[TRM_DB]" displayFolder="" count="2" memberValueDatatype="130" unbalanced="0"/>
    <cacheHierarchy uniqueName="[TRM_DB].[Effective Date]" caption="Effective Date" attribute="1" time="1" defaultMemberUniqueName="[TRM_DB].[Effective Date].[All]" allUniqueName="[TRM_DB].[Effective Date].[All]" dimensionUniqueName="[TRM_DB]" displayFolder="" count="0" memberValueDatatype="7" unbalanced="0"/>
    <cacheHierarchy uniqueName="[TRM_DB].[Expiration Date]" caption="Expiration Date" attribute="1" time="1" defaultMemberUniqueName="[TRM_DB].[Expiration Date].[All]" allUniqueName="[TRM_DB].[Expiration Date].[All]" dimensionUniqueName="[TRM_DB]" displayFolder="" count="0" memberValueDatatype="7" unbalanced="0"/>
    <cacheHierarchy uniqueName="[TRM_DB].[Control Savings Factor]" caption="Control Savings Factor" attribute="1" defaultMemberUniqueName="[TRM_DB].[Control Savings Factor].[All]" allUniqueName="[TRM_DB].[Control Savings Factor].[All]" dimensionUniqueName="[TRM_DB]" displayFolder="" count="0" memberValueDatatype="5" unbalanced="0"/>
    <cacheHierarchy uniqueName="[TRM_DB].[Controlled Watts Input]" caption="Controlled Watts Input" attribute="1" defaultMemberUniqueName="[TRM_DB].[Controlled Watts Input].[All]" allUniqueName="[TRM_DB].[Controlled Watts Input].[All]" dimensionUniqueName="[TRM_DB]" displayFolder="" count="0" memberValueDatatype="130" unbalanced="0"/>
    <cacheHierarchy uniqueName="[TRM_DB].[Controlled Watts]" caption="Controlled Watts" attribute="1" defaultMemberUniqueName="[TRM_DB].[Controlled Watts].[All]" allUniqueName="[TRM_DB].[Controlled Watts].[All]" dimensionUniqueName="[TRM_DB]" displayFolder="" count="0" memberValueDatatype="5" unbalanced="0"/>
    <cacheHierarchy uniqueName="[TRM_DB].[Controlled Watts Units]" caption="Controlled Watts Units" attribute="1" defaultMemberUniqueName="[TRM_DB].[Controlled Watts Units].[All]" allUniqueName="[TRM_DB].[Controlled Watts Units].[All]" dimensionUniqueName="[TRM_DB]" displayFolder="" count="0" memberValueDatatype="130" unbalanced="0"/>
    <cacheHierarchy uniqueName="[TRM_DB].[Measure Life]" caption="Measure Life" attribute="1" defaultMemberUniqueName="[TRM_DB].[Measure Life].[All]" allUniqueName="[TRM_DB].[Measure Life].[All]" dimensionUniqueName="[TRM_DB]" displayFolder="" count="0" memberValueDatatype="20" unbalanced="0"/>
    <cacheHierarchy uniqueName="[TRM_DB].[Operating Hours (Office)]" caption="Operating Hours (Office)" attribute="1" defaultMemberUniqueName="[TRM_DB].[Operating Hours (Office)].[All]" allUniqueName="[TRM_DB].[Operating Hours (Office)].[All]" dimensionUniqueName="[TRM_DB]" displayFolder="" count="0" memberValueDatatype="20" unbalanced="0"/>
    <cacheHierarchy uniqueName="[TRM_DB].[Operating Hours (Misc)]" caption="Operating Hours (Misc)" attribute="1" defaultMemberUniqueName="[TRM_DB].[Operating Hours (Misc)].[All]" allUniqueName="[TRM_DB].[Operating Hours (Misc)].[All]" dimensionUniqueName="[TRM_DB]" displayFolder="" count="0" memberValueDatatype="20" unbalanced="0"/>
    <cacheHierarchy uniqueName="[TRM_DB].[Peak Coincidence Factor]" caption="Peak Coincidence Factor" attribute="1" defaultMemberUniqueName="[TRM_DB].[Peak Coincidence Factor].[All]" allUniqueName="[TRM_DB].[Peak Coincidence Factor].[All]" dimensionUniqueName="[TRM_DB]" displayFolder="" count="0" memberValueDatatype="5" unbalanced="0"/>
    <cacheHierarchy uniqueName="[TRM_DB].[Peak Season]" caption="Peak Season" attribute="1" defaultMemberUniqueName="[TRM_DB].[Peak Season].[All]" allUniqueName="[TRM_DB].[Peak Season].[All]" dimensionUniqueName="[TRM_DB]" displayFolder="" count="0" memberValueDatatype="130" unbalanced="0"/>
    <cacheHierarchy uniqueName="[TRM_DB].[Cost Input]" caption="Cost Input" attribute="1" defaultMemberUniqueName="[TRM_DB].[Cost Input].[All]" allUniqueName="[TRM_DB].[Cost Input].[All]" dimensionUniqueName="[TRM_DB]" displayFolder="" count="0" memberValueDatatype="130" unbalanced="0"/>
    <cacheHierarchy uniqueName="[TRM_DB].[Cost]" caption="Cost" attribute="1" defaultMemberUniqueName="[TRM_DB].[Cost].[All]" allUniqueName="[TRM_DB].[Cost].[All]" dimensionUniqueName="[TRM_DB]" displayFolder="" count="0" memberValueDatatype="5" unbalanced="0"/>
    <cacheHierarchy uniqueName="[TRM_DB].[Cost Units]" caption="Cost Units" attribute="1" defaultMemberUniqueName="[TRM_DB].[Cost Units].[All]" allUniqueName="[TRM_DB].[Cost Units].[All]" dimensionUniqueName="[TRM_DB]" displayFolder="" count="0" memberValueDatatype="130" unbalanced="0"/>
    <cacheHierarchy uniqueName="[TRM_DB].[Currency]" caption="Currency" attribute="1" defaultMemberUniqueName="[TRM_DB].[Currency].[All]" allUniqueName="[TRM_DB].[Currency].[All]" dimensionUniqueName="[TRM_DB]" displayFolder="" count="0" memberValueDatatype="130" unbalanced="0"/>
    <cacheHierarchy uniqueName="[TRM_DB].[Cx Required]" caption="Cx Required" attribute="1" defaultMemberUniqueName="[TRM_DB].[Cx Required].[All]" allUniqueName="[TRM_DB].[Cx Required].[All]" dimensionUniqueName="[TRM_DB]" displayFolder="" count="0" memberValueDatatype="130" unbalanced="0"/>
    <cacheHierarchy uniqueName="[TRM_DB].[Notes]" caption="Notes" attribute="1" defaultMemberUniqueName="[TRM_DB].[Notes].[All]" allUniqueName="[TRM_DB].[Notes].[All]" dimensionUniqueName="[TRM_DB]" displayFolder="" count="0" memberValueDatatype="130" unbalanced="0"/>
    <cacheHierarchy uniqueName="[TRM_Sources].[Country]" caption="Country" attribute="1" defaultMemberUniqueName="[TRM_Sources].[Country].[All]" allUniqueName="[TRM_Sources].[Country].[All]" dimensionUniqueName="[TRM_Sources]" displayFolder="" count="2" memberValueDatatype="130" unbalanced="0"/>
    <cacheHierarchy uniqueName="[TRM_Sources].[Region]" caption="Region" attribute="1" defaultMemberUniqueName="[TRM_Sources].[Region].[All]" allUniqueName="[TRM_Sources].[Region].[All]" dimensionUniqueName="[TRM_Sources]" displayFolder="" count="2" memberValueDatatype="130" unbalanced="0"/>
    <cacheHierarchy uniqueName="[TRM_Sources].[State/Province]" caption="State/Province" attribute="1" defaultMemberUniqueName="[TRM_Sources].[State/Province].[All]" allUniqueName="[TRM_Sources].[State/Province].[All]" dimensionUniqueName="[TRM_Sources]" displayFolder="" count="0" memberValueDatatype="130" unbalanced="0"/>
    <cacheHierarchy uniqueName="[TRM_Sources].[State Code]" caption="State Code" attribute="1" defaultMemberUniqueName="[TRM_Sources].[State Code].[All]" allUniqueName="[TRM_Sources].[State Code].[All]" dimensionUniqueName="[TRM_Sources]" displayFolder="" count="0" memberValueDatatype="130" unbalanced="0"/>
    <cacheHierarchy uniqueName="[TRM_Sources].[Resource]" caption="Resource" attribute="1" defaultMemberUniqueName="[TRM_Sources].[Resource].[All]" allUniqueName="[TRM_Sources].[Resource].[All]" dimensionUniqueName="[TRM_Sources]" displayFolder="" count="0" memberValueDatatype="130" unbalanced="0"/>
    <cacheHierarchy uniqueName="[TRM_Sources].[Version]" caption="Version" attribute="1" defaultMemberUniqueName="[TRM_Sources].[Version].[All]" allUniqueName="[TRM_Sources].[Version].[All]" dimensionUniqueName="[TRM_Sources]" displayFolder="" count="0" memberValueDatatype="130" unbalanced="0"/>
    <cacheHierarchy uniqueName="[TRM_Sources].[Effective Date]" caption="Effective Date" attribute="1" time="1" defaultMemberUniqueName="[TRM_Sources].[Effective Date].[All]" allUniqueName="[TRM_Sources].[Effective Date].[All]" dimensionUniqueName="[TRM_Sources]" displayFolder="" count="0" memberValueDatatype="7" unbalanced="0"/>
    <cacheHierarchy uniqueName="[TRM_Sources].[Age]" caption="Age" attribute="1" defaultMemberUniqueName="[TRM_Sources].[Age].[All]" allUniqueName="[TRM_Sources].[Age].[All]" dimensionUniqueName="[TRM_Sources]" displayFolder="" count="0" memberValueDatatype="130" unbalanced="0"/>
    <cacheHierarchy uniqueName="[TRM_Sources].[Public]" caption="Public" attribute="1" defaultMemberUniqueName="[TRM_Sources].[Public].[All]" allUniqueName="[TRM_Sources].[Public].[All]" dimensionUniqueName="[TRM_Sources]" displayFolder="" count="0" memberValueDatatype="130" unbalanced="0"/>
    <cacheHierarchy uniqueName="[TRM_Sources].[Status]" caption="Status" attribute="1" defaultMemberUniqueName="[TRM_Sources].[Status].[All]" allUniqueName="[TRM_Sources].[Status].[All]" dimensionUniqueName="[TRM_Sources]" displayFolder="" count="0" memberValueDatatype="130" unbalanced="0"/>
    <cacheHierarchy uniqueName="[TRM_Sources].[Applicability]" caption="Applicability" attribute="1" defaultMemberUniqueName="[TRM_Sources].[Applicability].[All]" allUniqueName="[TRM_Sources].[Applicability].[All]" dimensionUniqueName="[TRM_Sources]" displayFolder="" count="0" memberValueDatatype="130" unbalanced="0"/>
    <cacheHierarchy uniqueName="[TRM_Sources].[Downloaded?]" caption="Downloaded?" attribute="1" defaultMemberUniqueName="[TRM_Sources].[Downloaded?].[All]" allUniqueName="[TRM_Sources].[Downloaded?].[All]" dimensionUniqueName="[TRM_Sources]" displayFolder="" count="0" memberValueDatatype="130" unbalanced="0"/>
    <cacheHierarchy uniqueName="[TRM_Sources].[NLC Flag]" caption="NLC Flag" attribute="1" defaultMemberUniqueName="[TRM_Sources].[NLC Flag].[All]" allUniqueName="[TRM_Sources].[NLC Flag].[All]" dimensionUniqueName="[TRM_Sources]" displayFolder="" count="0" memberValueDatatype="20" unbalanced="0"/>
    <cacheHierarchy uniqueName="[TRM_Sources].[LLLC Flag]" caption="LLLC Flag" attribute="1" defaultMemberUniqueName="[TRM_Sources].[LLLC Flag].[All]" allUniqueName="[TRM_Sources].[LLLC Flag].[All]" dimensionUniqueName="[TRM_Sources]" displayFolder="" count="0" memberValueDatatype="20" unbalanced="0"/>
    <cacheHierarchy uniqueName="[TRM_Sources].[Room-based Flag]" caption="Room-based Flag" attribute="1" defaultMemberUniqueName="[TRM_Sources].[Room-based Flag].[All]" allUniqueName="[TRM_Sources].[Room-based Flag].[All]" dimensionUniqueName="[TRM_Sources]" displayFolder="" count="0" memberValueDatatype="20" unbalanced="0"/>
    <cacheHierarchy uniqueName="[TRM_Sources].[NLC Prevalence]" caption="NLC Prevalence" attribute="1" defaultMemberUniqueName="[TRM_Sources].[NLC Prevalence].[All]" allUniqueName="[TRM_Sources].[NLC Prevalence].[All]" dimensionUniqueName="[TRM_Sources]" displayFolder="" count="0" memberValueDatatype="130" unbalanced="0"/>
    <cacheHierarchy uniqueName="[TRM_Sources].[External Link]" caption="External Link" attribute="1" defaultMemberUniqueName="[TRM_Sources].[External Link].[All]" allUniqueName="[TRM_Sources].[External Link].[All]" dimensionUniqueName="[TRM_Sources]" displayFolder="" count="0" memberValueDatatype="130" unbalanced="0"/>
    <cacheHierarchy uniqueName="[Measures].[Average of Control Savings Factor]" caption="Average of Control Savings Factor" measure="1" displayFolder="" measureGroup="TRM_DB" count="0">
      <extLst>
        <ext xmlns:x15="http://schemas.microsoft.com/office/spreadsheetml/2010/11/main" uri="{B97F6D7D-B522-45F9-BDA1-12C45D357490}">
          <x15:cacheHierarchy aggregatedColumn="15"/>
        </ext>
      </extLst>
    </cacheHierarchy>
    <cacheHierarchy uniqueName="[Measures].[Count of Control Type]" caption="Count of Control Type" measure="1" displayFolder="" measureGroup="TRM_DB" count="0">
      <extLst>
        <ext xmlns:x15="http://schemas.microsoft.com/office/spreadsheetml/2010/11/main" uri="{B97F6D7D-B522-45F9-BDA1-12C45D357490}">
          <x15:cacheHierarchy aggregatedColumn="8"/>
        </ext>
      </extLst>
    </cacheHierarchy>
    <cacheHierarchy uniqueName="[Measures].[Sum of Control Savings Factor]" caption="Sum of Control Savings Factor" measure="1" displayFolder="" measureGroup="TRM_DB" count="0">
      <extLst>
        <ext xmlns:x15="http://schemas.microsoft.com/office/spreadsheetml/2010/11/main" uri="{B97F6D7D-B522-45F9-BDA1-12C45D357490}">
          <x15:cacheHierarchy aggregatedColumn="15"/>
        </ext>
      </extLst>
    </cacheHierarchy>
    <cacheHierarchy uniqueName="[Measures].[Sum of Measure Life]" caption="Sum of Measure Life" measure="1" displayFolder="" measureGroup="TRM_DB" count="0">
      <extLst>
        <ext xmlns:x15="http://schemas.microsoft.com/office/spreadsheetml/2010/11/main" uri="{B97F6D7D-B522-45F9-BDA1-12C45D357490}">
          <x15:cacheHierarchy aggregatedColumn="19"/>
        </ext>
      </extLst>
    </cacheHierarchy>
    <cacheHierarchy uniqueName="[Measures].[Average of Measure Life]" caption="Average of Measure Life" measure="1" displayFolder="" measureGroup="TRM_DB" count="0">
      <extLst>
        <ext xmlns:x15="http://schemas.microsoft.com/office/spreadsheetml/2010/11/main" uri="{B97F6D7D-B522-45F9-BDA1-12C45D357490}">
          <x15:cacheHierarchy aggregatedColumn="19"/>
        </ext>
      </extLst>
    </cacheHierarchy>
    <cacheHierarchy uniqueName="[Measures].[Sum of Operating Hours (Office)]" caption="Sum of Operating Hours (Office)" measure="1" displayFolder="" measureGroup="TRM_DB" count="0">
      <extLst>
        <ext xmlns:x15="http://schemas.microsoft.com/office/spreadsheetml/2010/11/main" uri="{B97F6D7D-B522-45F9-BDA1-12C45D357490}">
          <x15:cacheHierarchy aggregatedColumn="20"/>
        </ext>
      </extLst>
    </cacheHierarchy>
    <cacheHierarchy uniqueName="[Measures].[Average of Operating Hours (Office)]" caption="Average of Operating Hours (Office)" measure="1" displayFolder="" measureGroup="TRM_DB" count="0">
      <extLst>
        <ext xmlns:x15="http://schemas.microsoft.com/office/spreadsheetml/2010/11/main" uri="{B97F6D7D-B522-45F9-BDA1-12C45D357490}">
          <x15:cacheHierarchy aggregatedColumn="20"/>
        </ext>
      </extLst>
    </cacheHierarchy>
    <cacheHierarchy uniqueName="[Measures].[CSF_Max]" caption="CSF_Max" measure="1" displayFolder="" measureGroup="TRM_DB" count="0"/>
    <cacheHierarchy uniqueName="[Measures].[CSF_Min]" caption="CSF_Min" measure="1" displayFolder="" measureGroup="TRM_DB" count="0"/>
    <cacheHierarchy uniqueName="[Measures].[CSF_Range]" caption="CSF_Range" measure="1" displayFolder="" measureGroup="TRM_DB" count="0"/>
    <cacheHierarchy uniqueName="[Measures].[EUL_Max]" caption="EUL_Max" measure="1" displayFolder="" measureGroup="TRM_DB" count="0"/>
    <cacheHierarchy uniqueName="[Measures].[EUL_Min]" caption="EUL_Min" measure="1" displayFolder="" measureGroup="TRM_DB" count="0"/>
    <cacheHierarchy uniqueName="[Measures].[EUL_Range]" caption="EUL_Range" measure="1" displayFolder="" measureGroup="TRM_DB" count="0"/>
    <cacheHierarchy uniqueName="[Measures].[Hours_Min]" caption="Hours_Min" measure="1" displayFolder="" measureGroup="TRM_DB" count="0"/>
    <cacheHierarchy uniqueName="[Measures].[Hours_Max]" caption="Hours_Max" measure="1" displayFolder="" measureGroup="TRM_DB" count="0"/>
    <cacheHierarchy uniqueName="[Measures].[Hours_Range]" caption="Hours_Range" measure="1" displayFolder="" measureGroup="TRM_DB" count="0"/>
    <cacheHierarchy uniqueName="[Measures].[__XL_Count TRM_DB]" caption="__XL_Count TRM_DB" measure="1" displayFolder="" measureGroup="TRM_DB" count="0" hidden="1"/>
    <cacheHierarchy uniqueName="[Measures].[__XL_Count TRM_Sources]" caption="__XL_Count TRM_Sources" measure="1" displayFolder="" measureGroup="TRM_Sources" count="0" hidden="1"/>
    <cacheHierarchy uniqueName="[Measures].[__XL_Count Control_Type_Ref]" caption="__XL_Count Control_Type_Ref" measure="1" displayFolder="" measureGroup="Control_Type_Ref" count="0" hidden="1"/>
    <cacheHierarchy uniqueName="[Measures].[__No measures defined]" caption="__No measures defined" measure="1" displayFolder="" count="0" hidden="1"/>
  </cacheHierarchies>
  <kpis count="0"/>
  <extLst>
    <ext xmlns:x14="http://schemas.microsoft.com/office/spreadsheetml/2009/9/main" uri="{725AE2AE-9491-48be-B2B4-4EB974FC3084}">
      <x14:pivotCacheDefinition slicerData="1" pivotCacheId="1074568384" supportSubqueryNonVisual="1" supportSubqueryCalcMem="1" supportAddCalcMems="1"/>
    </ext>
  </extLst>
</pivotCacheDefinition>
</file>

<file path=xl/pivotCache/pivotCacheDefinition9.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Dan Mellinger" refreshedDate="45492.442962152774" backgroundQuery="1" createdVersion="3" refreshedVersion="8" minRefreshableVersion="3" recordCount="0" supportSubquery="1" supportAdvancedDrill="1" xr:uid="{0C98B1DF-43C0-492D-981E-2BCE24824FFD}">
  <cacheSource type="external" connectionId="1">
    <extLst>
      <ext xmlns:x14="http://schemas.microsoft.com/office/spreadsheetml/2009/9/main" uri="{F057638F-6D5F-4e77-A914-E7F072B9BCA8}">
        <x14:sourceConnection name="ThisWorkbookDataModel"/>
      </ext>
    </extLst>
  </cacheSource>
  <cacheFields count="0"/>
  <cacheHierarchies count="67">
    <cacheHierarchy uniqueName="[Control_Type_Ref].[Control Type]" caption="Control Type" attribute="1" defaultMemberUniqueName="[Control_Type_Ref].[Control Type].[All]" allUniqueName="[Control_Type_Ref].[Control Type].[All]" dimensionUniqueName="[Control_Type_Ref]" displayFolder="" count="0" memberValueDatatype="130" unbalanced="0"/>
    <cacheHierarchy uniqueName="[Control_Type_Ref].[Control Description]" caption="Control Description" attribute="1" defaultMemberUniqueName="[Control_Type_Ref].[Control Description].[All]" allUniqueName="[Control_Type_Ref].[Control Description].[All]" dimensionUniqueName="[Control_Type_Ref]" displayFolder="" count="0" memberValueDatatype="130" unbalanced="0"/>
    <cacheHierarchy uniqueName="[Control_Type_Ref].[Sort Order]" caption="Sort Order" attribute="1" defaultMemberUniqueName="[Control_Type_Ref].[Sort Order].[All]" allUniqueName="[Control_Type_Ref].[Sort Order].[All]" dimensionUniqueName="[Control_Type_Ref]" displayFolder="" count="0" memberValueDatatype="20" unbalanced="0"/>
    <cacheHierarchy uniqueName="[TRM_DB].[State Code]" caption="State Code" attribute="1" defaultMemberUniqueName="[TRM_DB].[State Code].[All]" allUniqueName="[TRM_DB].[State Code].[All]" dimensionUniqueName="[TRM_DB]" displayFolder="" count="0" memberValueDatatype="130" unbalanced="0"/>
    <cacheHierarchy uniqueName="[TRM_DB].[State/Provice]" caption="State/Provice" attribute="1" defaultMemberUniqueName="[TRM_DB].[State/Provice].[All]" allUniqueName="[TRM_DB].[State/Provice].[All]" dimensionUniqueName="[TRM_DB]" displayFolder="" count="0" memberValueDatatype="130" unbalanced="0"/>
    <cacheHierarchy uniqueName="[TRM_DB].[Measure Name]" caption="Measure Name" attribute="1" defaultMemberUniqueName="[TRM_DB].[Measure Name].[All]" allUniqueName="[TRM_DB].[Measure Name].[All]" dimensionUniqueName="[TRM_DB]" displayFolder="" count="0" memberValueDatatype="130" unbalanced="0"/>
    <cacheHierarchy uniqueName="[TRM_DB].[Measure ID]" caption="Measure ID" attribute="1" defaultMemberUniqueName="[TRM_DB].[Measure ID].[All]" allUniqueName="[TRM_DB].[Measure ID].[All]" dimensionUniqueName="[TRM_DB]" displayFolder="" count="0" memberValueDatatype="130" unbalanced="0"/>
    <cacheHierarchy uniqueName="[TRM_DB].[Page Number]" caption="Page Number" attribute="1" defaultMemberUniqueName="[TRM_DB].[Page Number].[All]" allUniqueName="[TRM_DB].[Page Number].[All]" dimensionUniqueName="[TRM_DB]" displayFolder="" count="0" memberValueDatatype="130" unbalanced="0"/>
    <cacheHierarchy uniqueName="[TRM_DB].[Control Type]" caption="Control Type" attribute="1" defaultMemberUniqueName="[TRM_DB].[Control Type].[All]" allUniqueName="[TRM_DB].[Control Type].[All]" dimensionUniqueName="[TRM_DB]" displayFolder="" count="0" memberValueDatatype="130" unbalanced="0"/>
    <cacheHierarchy uniqueName="[TRM_DB].[Control Name in TRM]" caption="Control Name in TRM" attribute="1" defaultMemberUniqueName="[TRM_DB].[Control Name in TRM].[All]" allUniqueName="[TRM_DB].[Control Name in TRM].[All]" dimensionUniqueName="[TRM_DB]" displayFolder="" count="0" memberValueDatatype="130" unbalanced="0"/>
    <cacheHierarchy uniqueName="[TRM_DB].[Remote or Fixture Mounted]" caption="Remote or Fixture Mounted" attribute="1" defaultMemberUniqueName="[TRM_DB].[Remote or Fixture Mounted].[All]" allUniqueName="[TRM_DB].[Remote or Fixture Mounted].[All]" dimensionUniqueName="[TRM_DB]" displayFolder="" count="0" memberValueDatatype="130" unbalanced="0"/>
    <cacheHierarchy uniqueName="[TRM_DB].[NC Eligible]" caption="NC Eligible" attribute="1" defaultMemberUniqueName="[TRM_DB].[NC Eligible].[All]" allUniqueName="[TRM_DB].[NC Eligible].[All]" dimensionUniqueName="[TRM_DB]" displayFolder="" count="2" memberValueDatatype="130" unbalanced="0"/>
    <cacheHierarchy uniqueName="[TRM_DB].[Retrofit Eligible]" caption="Retrofit Eligible" attribute="1" defaultMemberUniqueName="[TRM_DB].[Retrofit Eligible].[All]" allUniqueName="[TRM_DB].[Retrofit Eligible].[All]" dimensionUniqueName="[TRM_DB]" displayFolder="" count="2" memberValueDatatype="130" unbalanced="0"/>
    <cacheHierarchy uniqueName="[TRM_DB].[Effective Date]" caption="Effective Date" attribute="1" time="1" defaultMemberUniqueName="[TRM_DB].[Effective Date].[All]" allUniqueName="[TRM_DB].[Effective Date].[All]" dimensionUniqueName="[TRM_DB]" displayFolder="" count="0" memberValueDatatype="7" unbalanced="0"/>
    <cacheHierarchy uniqueName="[TRM_DB].[Expiration Date]" caption="Expiration Date" attribute="1" time="1" defaultMemberUniqueName="[TRM_DB].[Expiration Date].[All]" allUniqueName="[TRM_DB].[Expiration Date].[All]" dimensionUniqueName="[TRM_DB]" displayFolder="" count="0" memberValueDatatype="7" unbalanced="0"/>
    <cacheHierarchy uniqueName="[TRM_DB].[Control Savings Factor]" caption="Control Savings Factor" attribute="1" defaultMemberUniqueName="[TRM_DB].[Control Savings Factor].[All]" allUniqueName="[TRM_DB].[Control Savings Factor].[All]" dimensionUniqueName="[TRM_DB]" displayFolder="" count="0" memberValueDatatype="5" unbalanced="0"/>
    <cacheHierarchy uniqueName="[TRM_DB].[Controlled Watts Input]" caption="Controlled Watts Input" attribute="1" defaultMemberUniqueName="[TRM_DB].[Controlled Watts Input].[All]" allUniqueName="[TRM_DB].[Controlled Watts Input].[All]" dimensionUniqueName="[TRM_DB]" displayFolder="" count="0" memberValueDatatype="130" unbalanced="0"/>
    <cacheHierarchy uniqueName="[TRM_DB].[Controlled Watts]" caption="Controlled Watts" attribute="1" defaultMemberUniqueName="[TRM_DB].[Controlled Watts].[All]" allUniqueName="[TRM_DB].[Controlled Watts].[All]" dimensionUniqueName="[TRM_DB]" displayFolder="" count="0" memberValueDatatype="5" unbalanced="0"/>
    <cacheHierarchy uniqueName="[TRM_DB].[Controlled Watts Units]" caption="Controlled Watts Units" attribute="1" defaultMemberUniqueName="[TRM_DB].[Controlled Watts Units].[All]" allUniqueName="[TRM_DB].[Controlled Watts Units].[All]" dimensionUniqueName="[TRM_DB]" displayFolder="" count="0" memberValueDatatype="130" unbalanced="0"/>
    <cacheHierarchy uniqueName="[TRM_DB].[Measure Life]" caption="Measure Life" attribute="1" defaultMemberUniqueName="[TRM_DB].[Measure Life].[All]" allUniqueName="[TRM_DB].[Measure Life].[All]" dimensionUniqueName="[TRM_DB]" displayFolder="" count="0" memberValueDatatype="20" unbalanced="0"/>
    <cacheHierarchy uniqueName="[TRM_DB].[Operating Hours (Office)]" caption="Operating Hours (Office)" attribute="1" defaultMemberUniqueName="[TRM_DB].[Operating Hours (Office)].[All]" allUniqueName="[TRM_DB].[Operating Hours (Office)].[All]" dimensionUniqueName="[TRM_DB]" displayFolder="" count="0" memberValueDatatype="20" unbalanced="0"/>
    <cacheHierarchy uniqueName="[TRM_DB].[Operating Hours (Misc)]" caption="Operating Hours (Misc)" attribute="1" defaultMemberUniqueName="[TRM_DB].[Operating Hours (Misc)].[All]" allUniqueName="[TRM_DB].[Operating Hours (Misc)].[All]" dimensionUniqueName="[TRM_DB]" displayFolder="" count="0" memberValueDatatype="20" unbalanced="0"/>
    <cacheHierarchy uniqueName="[TRM_DB].[Peak Coincidence Factor]" caption="Peak Coincidence Factor" attribute="1" defaultMemberUniqueName="[TRM_DB].[Peak Coincidence Factor].[All]" allUniqueName="[TRM_DB].[Peak Coincidence Factor].[All]" dimensionUniqueName="[TRM_DB]" displayFolder="" count="0" memberValueDatatype="5" unbalanced="0"/>
    <cacheHierarchy uniqueName="[TRM_DB].[Peak Season]" caption="Peak Season" attribute="1" defaultMemberUniqueName="[TRM_DB].[Peak Season].[All]" allUniqueName="[TRM_DB].[Peak Season].[All]" dimensionUniqueName="[TRM_DB]" displayFolder="" count="0" memberValueDatatype="130" unbalanced="0"/>
    <cacheHierarchy uniqueName="[TRM_DB].[Cost Input]" caption="Cost Input" attribute="1" defaultMemberUniqueName="[TRM_DB].[Cost Input].[All]" allUniqueName="[TRM_DB].[Cost Input].[All]" dimensionUniqueName="[TRM_DB]" displayFolder="" count="0" memberValueDatatype="130" unbalanced="0"/>
    <cacheHierarchy uniqueName="[TRM_DB].[Cost]" caption="Cost" attribute="1" defaultMemberUniqueName="[TRM_DB].[Cost].[All]" allUniqueName="[TRM_DB].[Cost].[All]" dimensionUniqueName="[TRM_DB]" displayFolder="" count="0" memberValueDatatype="5" unbalanced="0"/>
    <cacheHierarchy uniqueName="[TRM_DB].[Cost Units]" caption="Cost Units" attribute="1" defaultMemberUniqueName="[TRM_DB].[Cost Units].[All]" allUniqueName="[TRM_DB].[Cost Units].[All]" dimensionUniqueName="[TRM_DB]" displayFolder="" count="0" memberValueDatatype="130" unbalanced="0"/>
    <cacheHierarchy uniqueName="[TRM_DB].[Currency]" caption="Currency" attribute="1" defaultMemberUniqueName="[TRM_DB].[Currency].[All]" allUniqueName="[TRM_DB].[Currency].[All]" dimensionUniqueName="[TRM_DB]" displayFolder="" count="0" memberValueDatatype="130" unbalanced="0"/>
    <cacheHierarchy uniqueName="[TRM_DB].[Cx Required]" caption="Cx Required" attribute="1" defaultMemberUniqueName="[TRM_DB].[Cx Required].[All]" allUniqueName="[TRM_DB].[Cx Required].[All]" dimensionUniqueName="[TRM_DB]" displayFolder="" count="0" memberValueDatatype="130" unbalanced="0"/>
    <cacheHierarchy uniqueName="[TRM_DB].[Notes]" caption="Notes" attribute="1" defaultMemberUniqueName="[TRM_DB].[Notes].[All]" allUniqueName="[TRM_DB].[Notes].[All]" dimensionUniqueName="[TRM_DB]" displayFolder="" count="0" memberValueDatatype="130" unbalanced="0"/>
    <cacheHierarchy uniqueName="[TRM_Sources].[Country]" caption="Country" attribute="1" defaultMemberUniqueName="[TRM_Sources].[Country].[All]" allUniqueName="[TRM_Sources].[Country].[All]" dimensionUniqueName="[TRM_Sources]" displayFolder="" count="2" memberValueDatatype="130" unbalanced="0"/>
    <cacheHierarchy uniqueName="[TRM_Sources].[Region]" caption="Region" attribute="1" defaultMemberUniqueName="[TRM_Sources].[Region].[All]" allUniqueName="[TRM_Sources].[Region].[All]" dimensionUniqueName="[TRM_Sources]" displayFolder="" count="2" memberValueDatatype="130" unbalanced="0"/>
    <cacheHierarchy uniqueName="[TRM_Sources].[State/Province]" caption="State/Province" attribute="1" defaultMemberUniqueName="[TRM_Sources].[State/Province].[All]" allUniqueName="[TRM_Sources].[State/Province].[All]" dimensionUniqueName="[TRM_Sources]" displayFolder="" count="0" memberValueDatatype="130" unbalanced="0"/>
    <cacheHierarchy uniqueName="[TRM_Sources].[State Code]" caption="State Code" attribute="1" defaultMemberUniqueName="[TRM_Sources].[State Code].[All]" allUniqueName="[TRM_Sources].[State Code].[All]" dimensionUniqueName="[TRM_Sources]" displayFolder="" count="0" memberValueDatatype="130" unbalanced="0"/>
    <cacheHierarchy uniqueName="[TRM_Sources].[Resource]" caption="Resource" attribute="1" defaultMemberUniqueName="[TRM_Sources].[Resource].[All]" allUniqueName="[TRM_Sources].[Resource].[All]" dimensionUniqueName="[TRM_Sources]" displayFolder="" count="0" memberValueDatatype="130" unbalanced="0"/>
    <cacheHierarchy uniqueName="[TRM_Sources].[Version]" caption="Version" attribute="1" defaultMemberUniqueName="[TRM_Sources].[Version].[All]" allUniqueName="[TRM_Sources].[Version].[All]" dimensionUniqueName="[TRM_Sources]" displayFolder="" count="0" memberValueDatatype="130" unbalanced="0"/>
    <cacheHierarchy uniqueName="[TRM_Sources].[Effective Date]" caption="Effective Date" attribute="1" time="1" defaultMemberUniqueName="[TRM_Sources].[Effective Date].[All]" allUniqueName="[TRM_Sources].[Effective Date].[All]" dimensionUniqueName="[TRM_Sources]" displayFolder="" count="0" memberValueDatatype="7" unbalanced="0"/>
    <cacheHierarchy uniqueName="[TRM_Sources].[Age]" caption="Age" attribute="1" defaultMemberUniqueName="[TRM_Sources].[Age].[All]" allUniqueName="[TRM_Sources].[Age].[All]" dimensionUniqueName="[TRM_Sources]" displayFolder="" count="0" memberValueDatatype="130" unbalanced="0"/>
    <cacheHierarchy uniqueName="[TRM_Sources].[Public]" caption="Public" attribute="1" defaultMemberUniqueName="[TRM_Sources].[Public].[All]" allUniqueName="[TRM_Sources].[Public].[All]" dimensionUniqueName="[TRM_Sources]" displayFolder="" count="0" memberValueDatatype="130" unbalanced="0"/>
    <cacheHierarchy uniqueName="[TRM_Sources].[Status]" caption="Status" attribute="1" defaultMemberUniqueName="[TRM_Sources].[Status].[All]" allUniqueName="[TRM_Sources].[Status].[All]" dimensionUniqueName="[TRM_Sources]" displayFolder="" count="0" memberValueDatatype="130" unbalanced="0"/>
    <cacheHierarchy uniqueName="[TRM_Sources].[Applicability]" caption="Applicability" attribute="1" defaultMemberUniqueName="[TRM_Sources].[Applicability].[All]" allUniqueName="[TRM_Sources].[Applicability].[All]" dimensionUniqueName="[TRM_Sources]" displayFolder="" count="0" memberValueDatatype="130" unbalanced="0"/>
    <cacheHierarchy uniqueName="[TRM_Sources].[Downloaded?]" caption="Downloaded?" attribute="1" defaultMemberUniqueName="[TRM_Sources].[Downloaded?].[All]" allUniqueName="[TRM_Sources].[Downloaded?].[All]" dimensionUniqueName="[TRM_Sources]" displayFolder="" count="0" memberValueDatatype="130" unbalanced="0"/>
    <cacheHierarchy uniqueName="[TRM_Sources].[NLC Flag]" caption="NLC Flag" attribute="1" defaultMemberUniqueName="[TRM_Sources].[NLC Flag].[All]" allUniqueName="[TRM_Sources].[NLC Flag].[All]" dimensionUniqueName="[TRM_Sources]" displayFolder="" count="0" memberValueDatatype="20" unbalanced="0"/>
    <cacheHierarchy uniqueName="[TRM_Sources].[LLLC Flag]" caption="LLLC Flag" attribute="1" defaultMemberUniqueName="[TRM_Sources].[LLLC Flag].[All]" allUniqueName="[TRM_Sources].[LLLC Flag].[All]" dimensionUniqueName="[TRM_Sources]" displayFolder="" count="0" memberValueDatatype="20" unbalanced="0"/>
    <cacheHierarchy uniqueName="[TRM_Sources].[Room-based Flag]" caption="Room-based Flag" attribute="1" defaultMemberUniqueName="[TRM_Sources].[Room-based Flag].[All]" allUniqueName="[TRM_Sources].[Room-based Flag].[All]" dimensionUniqueName="[TRM_Sources]" displayFolder="" count="0" memberValueDatatype="20" unbalanced="0"/>
    <cacheHierarchy uniqueName="[TRM_Sources].[NLC Prevalence]" caption="NLC Prevalence" attribute="1" defaultMemberUniqueName="[TRM_Sources].[NLC Prevalence].[All]" allUniqueName="[TRM_Sources].[NLC Prevalence].[All]" dimensionUniqueName="[TRM_Sources]" displayFolder="" count="0" memberValueDatatype="130" unbalanced="0"/>
    <cacheHierarchy uniqueName="[TRM_Sources].[External Link]" caption="External Link" attribute="1" defaultMemberUniqueName="[TRM_Sources].[External Link].[All]" allUniqueName="[TRM_Sources].[External Link].[All]" dimensionUniqueName="[TRM_Sources]" displayFolder="" count="0" memberValueDatatype="130" unbalanced="0"/>
    <cacheHierarchy uniqueName="[Measures].[Average of Control Savings Factor]" caption="Average of Control Savings Factor" measure="1" displayFolder="" measureGroup="TRM_DB" count="0">
      <extLst>
        <ext xmlns:x15="http://schemas.microsoft.com/office/spreadsheetml/2010/11/main" uri="{B97F6D7D-B522-45F9-BDA1-12C45D357490}">
          <x15:cacheHierarchy aggregatedColumn="15"/>
        </ext>
      </extLst>
    </cacheHierarchy>
    <cacheHierarchy uniqueName="[Measures].[Count of Control Type]" caption="Count of Control Type" measure="1" displayFolder="" measureGroup="TRM_DB" count="0">
      <extLst>
        <ext xmlns:x15="http://schemas.microsoft.com/office/spreadsheetml/2010/11/main" uri="{B97F6D7D-B522-45F9-BDA1-12C45D357490}">
          <x15:cacheHierarchy aggregatedColumn="8"/>
        </ext>
      </extLst>
    </cacheHierarchy>
    <cacheHierarchy uniqueName="[Measures].[Sum of Control Savings Factor]" caption="Sum of Control Savings Factor" measure="1" displayFolder="" measureGroup="TRM_DB" count="0">
      <extLst>
        <ext xmlns:x15="http://schemas.microsoft.com/office/spreadsheetml/2010/11/main" uri="{B97F6D7D-B522-45F9-BDA1-12C45D357490}">
          <x15:cacheHierarchy aggregatedColumn="15"/>
        </ext>
      </extLst>
    </cacheHierarchy>
    <cacheHierarchy uniqueName="[Measures].[Sum of Measure Life]" caption="Sum of Measure Life" measure="1" displayFolder="" measureGroup="TRM_DB" count="0">
      <extLst>
        <ext xmlns:x15="http://schemas.microsoft.com/office/spreadsheetml/2010/11/main" uri="{B97F6D7D-B522-45F9-BDA1-12C45D357490}">
          <x15:cacheHierarchy aggregatedColumn="19"/>
        </ext>
      </extLst>
    </cacheHierarchy>
    <cacheHierarchy uniqueName="[Measures].[Average of Measure Life]" caption="Average of Measure Life" measure="1" displayFolder="" measureGroup="TRM_DB" count="0">
      <extLst>
        <ext xmlns:x15="http://schemas.microsoft.com/office/spreadsheetml/2010/11/main" uri="{B97F6D7D-B522-45F9-BDA1-12C45D357490}">
          <x15:cacheHierarchy aggregatedColumn="19"/>
        </ext>
      </extLst>
    </cacheHierarchy>
    <cacheHierarchy uniqueName="[Measures].[Sum of Operating Hours (Office)]" caption="Sum of Operating Hours (Office)" measure="1" displayFolder="" measureGroup="TRM_DB" count="0">
      <extLst>
        <ext xmlns:x15="http://schemas.microsoft.com/office/spreadsheetml/2010/11/main" uri="{B97F6D7D-B522-45F9-BDA1-12C45D357490}">
          <x15:cacheHierarchy aggregatedColumn="20"/>
        </ext>
      </extLst>
    </cacheHierarchy>
    <cacheHierarchy uniqueName="[Measures].[Average of Operating Hours (Office)]" caption="Average of Operating Hours (Office)" measure="1" displayFolder="" measureGroup="TRM_DB" count="0">
      <extLst>
        <ext xmlns:x15="http://schemas.microsoft.com/office/spreadsheetml/2010/11/main" uri="{B97F6D7D-B522-45F9-BDA1-12C45D357490}">
          <x15:cacheHierarchy aggregatedColumn="20"/>
        </ext>
      </extLst>
    </cacheHierarchy>
    <cacheHierarchy uniqueName="[Measures].[CSF_Max]" caption="CSF_Max" measure="1" displayFolder="" measureGroup="TRM_DB" count="0"/>
    <cacheHierarchy uniqueName="[Measures].[CSF_Min]" caption="CSF_Min" measure="1" displayFolder="" measureGroup="TRM_DB" count="0"/>
    <cacheHierarchy uniqueName="[Measures].[CSF_Range]" caption="CSF_Range" measure="1" displayFolder="" measureGroup="TRM_DB" count="0"/>
    <cacheHierarchy uniqueName="[Measures].[EUL_Max]" caption="EUL_Max" measure="1" displayFolder="" measureGroup="TRM_DB" count="0"/>
    <cacheHierarchy uniqueName="[Measures].[EUL_Min]" caption="EUL_Min" measure="1" displayFolder="" measureGroup="TRM_DB" count="0"/>
    <cacheHierarchy uniqueName="[Measures].[EUL_Range]" caption="EUL_Range" measure="1" displayFolder="" measureGroup="TRM_DB" count="0"/>
    <cacheHierarchy uniqueName="[Measures].[Hours_Min]" caption="Hours_Min" measure="1" displayFolder="" measureGroup="TRM_DB" count="0"/>
    <cacheHierarchy uniqueName="[Measures].[Hours_Max]" caption="Hours_Max" measure="1" displayFolder="" measureGroup="TRM_DB" count="0"/>
    <cacheHierarchy uniqueName="[Measures].[Hours_Range]" caption="Hours_Range" measure="1" displayFolder="" measureGroup="TRM_DB" count="0"/>
    <cacheHierarchy uniqueName="[Measures].[__XL_Count TRM_DB]" caption="__XL_Count TRM_DB" measure="1" displayFolder="" measureGroup="TRM_DB" count="0" hidden="1"/>
    <cacheHierarchy uniqueName="[Measures].[__XL_Count TRM_Sources]" caption="__XL_Count TRM_Sources" measure="1" displayFolder="" measureGroup="TRM_Sources" count="0" hidden="1"/>
    <cacheHierarchy uniqueName="[Measures].[__XL_Count Control_Type_Ref]" caption="__XL_Count Control_Type_Ref" measure="1" displayFolder="" measureGroup="Control_Type_Ref" count="0" hidden="1"/>
    <cacheHierarchy uniqueName="[Measures].[__No measures defined]" caption="__No measures defined" measure="1" displayFolder="" count="0" hidden="1"/>
  </cacheHierarchies>
  <kpis count="0"/>
  <extLst>
    <ext xmlns:x14="http://schemas.microsoft.com/office/spreadsheetml/2009/9/main" uri="{725AE2AE-9491-48be-B2B4-4EB974FC3084}">
      <x14:pivotCacheDefinition slicerData="1" pivotCacheId="1087048686" supportSubqueryNonVisual="1" supportSubqueryCalcMem="1" supportAddCalcMems="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1">
  <r>
    <x v="0"/>
    <x v="0"/>
    <x v="0"/>
    <s v="NB"/>
    <s v="NB Power Technical Reference Manual"/>
    <s v="v1.77.3"/>
    <d v="2024-01-01T00:00:00"/>
    <s v="&lt; 1 Year"/>
    <s v="Yes"/>
    <x v="0"/>
    <s v="Statewide"/>
    <s v="eTRM"/>
    <n v="0"/>
    <n v="0"/>
    <n v="0"/>
    <s v="None"/>
    <s v="https://www.saveenergynb.ca/en/for-business/commercial-buildings-retrofit-program/guidelines/"/>
  </r>
  <r>
    <x v="0"/>
    <x v="0"/>
    <x v="1"/>
    <s v="NL"/>
    <m/>
    <m/>
    <m/>
    <s v="N/A"/>
    <s v="N/A"/>
    <x v="1"/>
    <s v="Unknown"/>
    <s v="N/A"/>
    <n v="0"/>
    <n v="0"/>
    <n v="0"/>
    <s v="Unknown"/>
    <m/>
  </r>
  <r>
    <x v="0"/>
    <x v="0"/>
    <x v="2"/>
    <s v="NS"/>
    <m/>
    <m/>
    <m/>
    <s v="N/A"/>
    <s v="Unknown"/>
    <x v="1"/>
    <s v="None/Not Public"/>
    <s v="N/A"/>
    <n v="0"/>
    <n v="0"/>
    <n v="0"/>
    <s v="Unknown"/>
    <m/>
  </r>
  <r>
    <x v="0"/>
    <x v="0"/>
    <x v="3"/>
    <s v="PEI"/>
    <m/>
    <m/>
    <m/>
    <s v="N/A"/>
    <s v="N/A"/>
    <x v="1"/>
    <s v="Unknown"/>
    <s v="N/A"/>
    <n v="0"/>
    <n v="0"/>
    <n v="0"/>
    <s v="Unknown"/>
    <m/>
  </r>
  <r>
    <x v="0"/>
    <x v="1"/>
    <x v="4"/>
    <s v="MB"/>
    <m/>
    <m/>
    <m/>
    <s v="N/A"/>
    <s v="N/A"/>
    <x v="1"/>
    <s v="Unknown"/>
    <s v="N/A"/>
    <n v="0"/>
    <n v="0"/>
    <n v="0"/>
    <s v="Unknown"/>
    <m/>
  </r>
  <r>
    <x v="0"/>
    <x v="1"/>
    <x v="5"/>
    <s v="ON"/>
    <s v="IESO Technical Reference Manual"/>
    <m/>
    <d v="2020-07-17T00:00:00"/>
    <s v="3 Years"/>
    <s v="No"/>
    <x v="0"/>
    <s v="Statewide"/>
    <s v="Yes"/>
    <n v="1"/>
    <n v="0"/>
    <n v="0"/>
    <s v="NLC"/>
    <s v="N/A"/>
  </r>
  <r>
    <x v="0"/>
    <x v="1"/>
    <x v="6"/>
    <s v="QC"/>
    <m/>
    <m/>
    <m/>
    <s v="N/A"/>
    <s v="Unknown"/>
    <x v="1"/>
    <s v="None/Not Public"/>
    <s v="N/A"/>
    <n v="0"/>
    <n v="0"/>
    <n v="0"/>
    <s v="Unknown"/>
    <m/>
  </r>
  <r>
    <x v="0"/>
    <x v="2"/>
    <x v="7"/>
    <s v="AB"/>
    <s v="Energy Efficiency Alberta TRM"/>
    <s v="v1"/>
    <d v="2020-11-01T00:00:00"/>
    <s v="3 Years"/>
    <s v="Yes"/>
    <x v="0"/>
    <s v="Statewide"/>
    <s v="Yes"/>
    <n v="0"/>
    <n v="0"/>
    <n v="0"/>
    <s v="None"/>
    <s v="https://www.aeea.ca/technical-reference-manual/energy-efficiency-alberta-technical-reference-manual"/>
  </r>
  <r>
    <x v="0"/>
    <x v="2"/>
    <x v="8"/>
    <s v="BC"/>
    <m/>
    <m/>
    <m/>
    <s v="N/A"/>
    <s v="Unknown"/>
    <x v="1"/>
    <s v="None/Not Public"/>
    <s v="N/A"/>
    <n v="0"/>
    <n v="0"/>
    <n v="0"/>
    <s v="Unknown"/>
    <m/>
  </r>
  <r>
    <x v="0"/>
    <x v="2"/>
    <x v="9"/>
    <s v="SK"/>
    <m/>
    <m/>
    <m/>
    <s v="N/A"/>
    <s v="N/A"/>
    <x v="1"/>
    <s v="Unknown"/>
    <s v="N/A"/>
    <n v="0"/>
    <n v="0"/>
    <n v="0"/>
    <s v="Unknown"/>
    <m/>
  </r>
  <r>
    <x v="1"/>
    <x v="3"/>
    <x v="10"/>
    <s v="DE"/>
    <s v="Delaware Technical Reference Manual"/>
    <s v="v2.0"/>
    <d v="2023-04-01T00:00:00"/>
    <s v="1 Year"/>
    <s v="No"/>
    <x v="0"/>
    <s v="Statewide"/>
    <s v="Yes"/>
    <n v="1"/>
    <n v="0"/>
    <n v="0"/>
    <s v="NLC"/>
    <s v="N/A"/>
  </r>
  <r>
    <x v="1"/>
    <x v="3"/>
    <x v="11"/>
    <s v="DC"/>
    <s v="Mid-Atlantic Technical Reference Manual"/>
    <s v="v10"/>
    <d v="2020-05-01T00:00:00"/>
    <s v="4 Years"/>
    <s v="Yes"/>
    <x v="0"/>
    <s v="Regional"/>
    <s v="Yes"/>
    <n v="1"/>
    <n v="0"/>
    <n v="0"/>
    <s v="NLC"/>
    <s v="https://neep.org/mid-atlantic-technical-reference-manual-trm-v10"/>
  </r>
  <r>
    <x v="1"/>
    <x v="3"/>
    <x v="12"/>
    <s v="MD"/>
    <s v="Mid-Atlantic Technical Reference Manual"/>
    <s v="v10"/>
    <d v="2020-05-01T00:00:00"/>
    <s v="4 Years"/>
    <s v="Yes"/>
    <x v="0"/>
    <s v="Regional"/>
    <s v="Yes"/>
    <n v="1"/>
    <n v="0"/>
    <n v="0"/>
    <s v="NLC"/>
    <s v="https://neep.org/mid-atlantic-technical-reference-manual-trm-v10"/>
  </r>
  <r>
    <x v="1"/>
    <x v="3"/>
    <x v="13"/>
    <s v="NJ"/>
    <s v="New Jersey 2023 Triennial Technical Reference Manual "/>
    <n v="2023"/>
    <d v="2023-05-22T00:00:00"/>
    <s v="1 Year"/>
    <s v="Yes"/>
    <x v="0"/>
    <s v="Statewide"/>
    <s v="Yes"/>
    <n v="1"/>
    <n v="1"/>
    <n v="1"/>
    <s v="NLC &amp; LLLC"/>
    <s v="https://njcepfiles.s3.amazonaws.com/QO23030150-+Tri2+EE1+%2B+EE2-+Order+Attch+C-+TRM.pdf"/>
  </r>
  <r>
    <x v="1"/>
    <x v="3"/>
    <x v="14"/>
    <s v="NY"/>
    <s v="New York Standard Approach for Estimating Energy Savings from Energy Efficiency Programs"/>
    <s v="v11.0"/>
    <d v="2024-01-01T00:00:00"/>
    <s v="&lt; 1 Year"/>
    <s v="Yes"/>
    <x v="0"/>
    <s v="Statewide"/>
    <s v="Yes"/>
    <n v="1"/>
    <n v="0"/>
    <n v="0"/>
    <s v="NLC"/>
    <s v="https://dps.ny.gov/technical-resource-manual-trm"/>
  </r>
  <r>
    <x v="1"/>
    <x v="3"/>
    <x v="15"/>
    <s v="PA"/>
    <s v="Pennsylvania Technical Reference Manual"/>
    <n v="2021"/>
    <d v="2021-02-04T00:00:00"/>
    <s v="3 Years"/>
    <s v="Yes"/>
    <x v="0"/>
    <s v="Statewide"/>
    <s v="Yes"/>
    <n v="0"/>
    <n v="0"/>
    <n v="0"/>
    <s v="None"/>
    <s v="https://www.puc.pa.gov/filing-resources/issues-laws-regulations/act-129/technical-reference-manual/"/>
  </r>
  <r>
    <x v="1"/>
    <x v="4"/>
    <x v="16"/>
    <s v="IL"/>
    <s v="Illinois Statewide Technical Reference Manual"/>
    <s v="v12.0"/>
    <d v="2024-01-01T00:00:00"/>
    <s v="&lt; 1 Year"/>
    <s v="Yes"/>
    <x v="0"/>
    <s v="Statewide"/>
    <s v="Yes"/>
    <n v="1"/>
    <n v="1"/>
    <n v="1"/>
    <s v="NLC &amp; LLLC"/>
    <s v="https://www.ilsag.info/illinois-statewide-technical-reference-manual-version-12-0/"/>
  </r>
  <r>
    <x v="1"/>
    <x v="4"/>
    <x v="17"/>
    <s v="IN"/>
    <s v="Indiana Technical Reference Manual Workbook"/>
    <s v="v1.0"/>
    <d v="2023-08-21T00:00:00"/>
    <s v="&lt; 1 Year"/>
    <s v="No"/>
    <x v="0"/>
    <s v="Statewide"/>
    <s v="Yes"/>
    <n v="1"/>
    <n v="1"/>
    <n v="1"/>
    <s v="NLC &amp; LLLC"/>
    <s v="https://www.in.gov/iurc/research-policy-and-planning-division/"/>
  </r>
  <r>
    <x v="1"/>
    <x v="4"/>
    <x v="18"/>
    <s v="MI"/>
    <s v="Michigan Energy Measures Database (MEMD)"/>
    <n v="2024"/>
    <d v="2024-01-01T00:00:00"/>
    <s v="&lt; 1 Year"/>
    <s v="Yes"/>
    <x v="0"/>
    <s v="Statewide"/>
    <s v="Yes"/>
    <n v="1"/>
    <n v="0"/>
    <n v="0"/>
    <s v="NLC"/>
    <s v="https://www.michigan.gov/mpsc/regulatory/ewr/michigan-energy-measures-database"/>
  </r>
  <r>
    <x v="1"/>
    <x v="4"/>
    <x v="19"/>
    <s v="MN"/>
    <s v="State of Minnesota Technical Reference Manual "/>
    <s v="v4"/>
    <d v="2024-01-01T00:00:00"/>
    <s v="&lt; 1 Year"/>
    <s v="Yes"/>
    <x v="0"/>
    <s v="Statewide"/>
    <s v="Yes"/>
    <n v="1"/>
    <n v="1"/>
    <n v="0"/>
    <s v="NLC &amp; LLLC"/>
    <s v="https://mn.gov/commerce/energy/industry-government/cip/technical-reference-manual/"/>
  </r>
  <r>
    <x v="1"/>
    <x v="4"/>
    <x v="20"/>
    <s v="OH"/>
    <s v="State of Ohio Energy Efficiency  Technical Reference Manual "/>
    <n v="2020"/>
    <d v="2019-09-23T00:00:00"/>
    <s v="4 Years"/>
    <s v="Yes"/>
    <x v="0"/>
    <s v="Statewide"/>
    <s v="Yes"/>
    <n v="0"/>
    <n v="0"/>
    <n v="0"/>
    <s v="None"/>
    <s v="https://dis.puc.state.oh.us/ViewImage.aspx?CMID=A1001001A19K29B53656G04635"/>
  </r>
  <r>
    <x v="1"/>
    <x v="4"/>
    <x v="21"/>
    <s v="WI"/>
    <s v="Wisconsin Focus on Energy Technical Reference Manual "/>
    <n v="2024"/>
    <d v="2024-01-07T00:00:00"/>
    <s v="&lt; 1 Year"/>
    <s v="Yes"/>
    <x v="0"/>
    <s v="Statewide"/>
    <s v="Yes"/>
    <n v="1"/>
    <n v="0"/>
    <n v="0"/>
    <s v="NLC"/>
    <s v="https://www.focusonenergy.com/evaluation-reports"/>
  </r>
  <r>
    <x v="1"/>
    <x v="5"/>
    <x v="22"/>
    <s v="IA"/>
    <s v="Iowa Energy Efficiency Statewide Technical Reference Manual"/>
    <s v="v8.0"/>
    <d v="2024-01-01T00:00:00"/>
    <s v="&lt; 1 Year"/>
    <s v="Yes"/>
    <x v="0"/>
    <s v="Statewide"/>
    <s v="Yes"/>
    <n v="1"/>
    <n v="1"/>
    <n v="1"/>
    <s v="NLC &amp; LLLC"/>
    <s v="https://iub.iowa.gov/regulated-industries/energy-efficiency-programs"/>
  </r>
  <r>
    <x v="1"/>
    <x v="5"/>
    <x v="23"/>
    <s v="KS"/>
    <m/>
    <m/>
    <m/>
    <s v="N/A"/>
    <s v="Unknown"/>
    <x v="1"/>
    <s v="None/Not Public"/>
    <s v="N/A"/>
    <n v="0"/>
    <n v="0"/>
    <n v="0"/>
    <s v="Unknown"/>
    <m/>
  </r>
  <r>
    <x v="1"/>
    <x v="5"/>
    <x v="24"/>
    <s v="MO"/>
    <s v="Missouri Technical Reference Manual"/>
    <m/>
    <d v="2017-03-31T00:00:00"/>
    <s v="7 Years"/>
    <s v="Yes"/>
    <x v="0"/>
    <s v="Statewide"/>
    <s v="Yes"/>
    <n v="0"/>
    <n v="0"/>
    <n v="0"/>
    <s v="None"/>
    <s v="https://dnr.mo.gov/print/document-search/pub2839"/>
  </r>
  <r>
    <x v="1"/>
    <x v="5"/>
    <x v="25"/>
    <s v="NE"/>
    <m/>
    <m/>
    <m/>
    <s v="N/A"/>
    <s v="Unknown"/>
    <x v="1"/>
    <s v="None/Not Public"/>
    <s v="N/A"/>
    <n v="0"/>
    <n v="0"/>
    <n v="0"/>
    <s v="Unknown"/>
    <m/>
  </r>
  <r>
    <x v="1"/>
    <x v="5"/>
    <x v="26"/>
    <s v="ND"/>
    <m/>
    <m/>
    <m/>
    <s v="N/A"/>
    <s v="Unknown"/>
    <x v="1"/>
    <s v="None/Not Public"/>
    <s v="N/A"/>
    <n v="0"/>
    <n v="0"/>
    <n v="0"/>
    <s v="Unknown"/>
    <m/>
  </r>
  <r>
    <x v="1"/>
    <x v="5"/>
    <x v="27"/>
    <s v="SD"/>
    <m/>
    <m/>
    <m/>
    <s v="N/A"/>
    <s v="Unknown"/>
    <x v="1"/>
    <s v="None/Not Public"/>
    <s v="N/A"/>
    <n v="0"/>
    <n v="0"/>
    <n v="0"/>
    <s v="Unknown"/>
    <m/>
  </r>
  <r>
    <x v="1"/>
    <x v="6"/>
    <x v="28"/>
    <s v="CT"/>
    <s v="Connecticut’s 2024 Program Savings Document "/>
    <n v="2024"/>
    <d v="2024-01-01T00:00:00"/>
    <s v="&lt; 1 Year"/>
    <s v="Yes"/>
    <x v="0"/>
    <s v="Statewide"/>
    <s v="Yes"/>
    <n v="1"/>
    <n v="1"/>
    <n v="1"/>
    <s v="NLC &amp; LLLC"/>
    <s v="2024 version not yet published"/>
  </r>
  <r>
    <x v="1"/>
    <x v="6"/>
    <x v="29"/>
    <s v="ME"/>
    <s v="Efficiency Maine Technical Reference Manual"/>
    <n v="2024.2"/>
    <d v="2024-01-01T00:00:00"/>
    <s v="&lt; 1 Year"/>
    <s v="Yes"/>
    <x v="0"/>
    <s v="Statewide"/>
    <s v="Yes"/>
    <n v="0"/>
    <n v="0"/>
    <n v="0"/>
    <s v="None"/>
    <s v="https://www.efficiencymaine.com/about/library/policies/"/>
  </r>
  <r>
    <x v="1"/>
    <x v="6"/>
    <x v="30"/>
    <s v="MA"/>
    <s v="Massachusetts Technical Reference Manual"/>
    <n v="2023"/>
    <d v="2023-01-03T00:00:00"/>
    <s v="1 Year"/>
    <s v="Yes"/>
    <x v="0"/>
    <s v="Statewide"/>
    <s v="Yes"/>
    <n v="1"/>
    <n v="1"/>
    <n v="0"/>
    <s v="NLC &amp; LLLC"/>
    <s v="https://www.masssavedata.com/Public/TechnicalReferenceLibrary"/>
  </r>
  <r>
    <x v="1"/>
    <x v="6"/>
    <x v="31"/>
    <s v="NH"/>
    <s v="New Hampshire Technical Reference Manual"/>
    <n v="2022"/>
    <d v="2022-03-01T00:00:00"/>
    <s v="2 Years"/>
    <s v="Yes"/>
    <x v="0"/>
    <s v="Statewide"/>
    <s v="Yes"/>
    <n v="0"/>
    <n v="0"/>
    <n v="1"/>
    <s v="None"/>
    <s v="https://www.puc.nh.gov/regulatory/Docketbk/2020/20-092/LETTERS-MEMOS-TARIFFS/20-092_2022-03-01_NH_UTILITIES_ATT-NHSAVES-PLAN.PDF"/>
  </r>
  <r>
    <x v="1"/>
    <x v="6"/>
    <x v="32"/>
    <s v="RI"/>
    <s v="Rhode Island Technical Reference Manual"/>
    <n v="2022"/>
    <d v="2022-01-01T00:00:00"/>
    <s v="2 Years"/>
    <s v="Yes"/>
    <x v="0"/>
    <s v="Statewide"/>
    <s v="Yes"/>
    <n v="0"/>
    <n v="0"/>
    <n v="0"/>
    <s v="None"/>
    <s v="https://ripuc.ri.gov/sites/g/files/xkgbur841/files/eventsactions/docket/1-PY2022-RI-TRM.pdf"/>
  </r>
  <r>
    <x v="1"/>
    <x v="6"/>
    <x v="33"/>
    <s v="VT"/>
    <s v="Efficiency Vermont TRM"/>
    <n v="2022"/>
    <d v="2023-01-01T00:00:00"/>
    <s v="1 Year"/>
    <s v="Yes"/>
    <x v="0"/>
    <s v="Statewide"/>
    <s v="Yes"/>
    <n v="0"/>
    <n v="0"/>
    <n v="0"/>
    <s v="None"/>
    <s v="https://publicservice.vermont.gov/sites/dps/files/documents/Efficiency%20Vermont%202022%20Savings%20Verification%20TRM.pdf"/>
  </r>
  <r>
    <x v="1"/>
    <x v="7"/>
    <x v="34"/>
    <s v="AK"/>
    <m/>
    <m/>
    <m/>
    <s v="N/A"/>
    <s v="N/A"/>
    <x v="1"/>
    <s v="Unknown"/>
    <s v="N/A"/>
    <n v="0"/>
    <n v="0"/>
    <n v="0"/>
    <s v="Unknown"/>
    <m/>
  </r>
  <r>
    <x v="1"/>
    <x v="7"/>
    <x v="35"/>
    <s v="ID"/>
    <s v="Regional Technical Forum"/>
    <m/>
    <d v="2024-01-01T00:00:00"/>
    <s v="&lt; 1 Year"/>
    <s v="Yes"/>
    <x v="0"/>
    <s v="Regional"/>
    <s v="Yes"/>
    <n v="1"/>
    <n v="1"/>
    <n v="0"/>
    <s v="NLC &amp; LLLC"/>
    <s v="https://rtf.nwcouncil.org/standard-protocol/non-residential-lighting-retrofits/"/>
  </r>
  <r>
    <x v="1"/>
    <x v="7"/>
    <x v="36"/>
    <s v="MT"/>
    <s v="Regional Technical Forum"/>
    <m/>
    <d v="2024-01-01T00:00:00"/>
    <s v="&lt; 1 Year"/>
    <s v="Yes"/>
    <x v="0"/>
    <s v="Regional"/>
    <s v="Yes"/>
    <n v="1"/>
    <n v="1"/>
    <n v="0"/>
    <s v="NLC &amp; LLLC"/>
    <s v="https://rtf.nwcouncil.org/standard-protocol/non-residential-lighting-retrofits/"/>
  </r>
  <r>
    <x v="1"/>
    <x v="7"/>
    <x v="37"/>
    <s v="OR"/>
    <s v="Regional Technical Forum"/>
    <m/>
    <d v="2024-01-01T00:00:00"/>
    <s v="&lt; 1 Year"/>
    <s v="Yes"/>
    <x v="0"/>
    <s v="Regional"/>
    <s v="Yes"/>
    <n v="1"/>
    <n v="1"/>
    <n v="0"/>
    <s v="NLC &amp; LLLC"/>
    <s v="https://rtf.nwcouncil.org/standard-protocol/non-residential-lighting-retrofits/"/>
  </r>
  <r>
    <x v="1"/>
    <x v="7"/>
    <x v="38"/>
    <s v="WA"/>
    <s v="Regional Technical Forum"/>
    <m/>
    <d v="2024-01-01T00:00:00"/>
    <s v="&lt; 1 Year"/>
    <s v="Yes"/>
    <x v="0"/>
    <s v="Regional"/>
    <s v="Yes"/>
    <n v="1"/>
    <n v="1"/>
    <n v="0"/>
    <s v="NLC &amp; LLLC"/>
    <s v="https://rtf.nwcouncil.org/standard-protocol/non-residential-lighting-retrofits/"/>
  </r>
  <r>
    <x v="1"/>
    <x v="7"/>
    <x v="39"/>
    <s v="WY"/>
    <m/>
    <m/>
    <m/>
    <s v="N/A"/>
    <s v="N/A"/>
    <x v="1"/>
    <s v="Unknown"/>
    <s v="N/A"/>
    <n v="0"/>
    <n v="0"/>
    <n v="0"/>
    <s v="Unknown"/>
    <m/>
  </r>
  <r>
    <x v="1"/>
    <x v="8"/>
    <x v="40"/>
    <s v="AR"/>
    <s v="Arkansas TRM"/>
    <s v="v9.1"/>
    <d v="2022-10-20T00:00:00"/>
    <s v="1 Year"/>
    <s v="Yes"/>
    <x v="0"/>
    <s v="Statewide"/>
    <s v="Yes"/>
    <n v="0"/>
    <n v="0"/>
    <n v="0"/>
    <s v="None"/>
    <s v="https://apsc.arkansas.gov/wp-content/uploads/AR_TRM_V9.1_Volume_1_2_and_3_on_8-31-22.pdf"/>
  </r>
  <r>
    <x v="1"/>
    <x v="8"/>
    <x v="41"/>
    <s v="KY"/>
    <m/>
    <m/>
    <m/>
    <s v="N/A"/>
    <s v="Unknown"/>
    <x v="1"/>
    <s v="None/Not Public"/>
    <s v="N/A"/>
    <n v="0"/>
    <n v="0"/>
    <n v="0"/>
    <s v="Unknown"/>
    <m/>
  </r>
  <r>
    <x v="1"/>
    <x v="8"/>
    <x v="42"/>
    <s v="LA"/>
    <s v="New Orleans Technical Reference Manual"/>
    <s v="v6.0"/>
    <d v="2022-10-28T00:00:00"/>
    <s v="1 Year"/>
    <s v="Yes"/>
    <x v="0"/>
    <s v="Utility Specific"/>
    <s v="Yes"/>
    <n v="0"/>
    <n v="0"/>
    <n v="0"/>
    <s v="None"/>
    <s v="https://cityofno.granicus.com/MetaViewer.php?view_id=&amp;clip_id=4329&amp;meta_id=610532"/>
  </r>
  <r>
    <x v="1"/>
    <x v="8"/>
    <x v="43"/>
    <s v="MS"/>
    <m/>
    <m/>
    <m/>
    <s v="N/A"/>
    <s v="Unknown"/>
    <x v="1"/>
    <s v="None/Not Public"/>
    <s v="N/A"/>
    <n v="0"/>
    <n v="0"/>
    <n v="0"/>
    <s v="Unknown"/>
    <m/>
  </r>
  <r>
    <x v="1"/>
    <x v="8"/>
    <x v="44"/>
    <s v="OK"/>
    <m/>
    <m/>
    <m/>
    <s v="N/A"/>
    <s v="N/A"/>
    <x v="1"/>
    <s v="Unknown"/>
    <s v="N/A"/>
    <n v="0"/>
    <n v="0"/>
    <n v="0"/>
    <s v="Unknown"/>
    <m/>
  </r>
  <r>
    <x v="1"/>
    <x v="8"/>
    <x v="45"/>
    <s v="TN"/>
    <s v="Tennessee Valley Authority TRM"/>
    <s v="v6"/>
    <d v="2017-01-01T00:00:00"/>
    <s v="7 Years"/>
    <s v="No"/>
    <x v="0"/>
    <s v="Utility Specific"/>
    <s v="Yes"/>
    <n v="0"/>
    <n v="0"/>
    <n v="0"/>
    <s v="None"/>
    <m/>
  </r>
  <r>
    <x v="1"/>
    <x v="8"/>
    <x v="46"/>
    <s v="TX"/>
    <s v="Texas Technical Reference Manual "/>
    <s v="v11.0"/>
    <d v="2024-01-01T00:00:00"/>
    <s v="&lt; 1 Year"/>
    <s v="Yes"/>
    <x v="0"/>
    <s v="Statewide"/>
    <s v="Yes"/>
    <n v="1"/>
    <n v="0"/>
    <n v="0"/>
    <s v="NLC"/>
    <s v="https://texasefficiency.com/trm-docs/"/>
  </r>
  <r>
    <x v="1"/>
    <x v="9"/>
    <x v="47"/>
    <s v="AL"/>
    <m/>
    <m/>
    <m/>
    <s v="N/A"/>
    <s v="Unknown"/>
    <x v="1"/>
    <s v="None/Not Public"/>
    <s v="N/A"/>
    <n v="0"/>
    <n v="0"/>
    <n v="0"/>
    <s v="Unknown"/>
    <m/>
  </r>
  <r>
    <x v="1"/>
    <x v="9"/>
    <x v="48"/>
    <s v="FL"/>
    <m/>
    <m/>
    <m/>
    <s v="N/A"/>
    <s v="Unknown"/>
    <x v="1"/>
    <s v="None/Not Public"/>
    <s v="N/A"/>
    <n v="0"/>
    <n v="0"/>
    <n v="0"/>
    <s v="Unknown"/>
    <m/>
  </r>
  <r>
    <x v="1"/>
    <x v="9"/>
    <x v="49"/>
    <s v="GA"/>
    <m/>
    <m/>
    <m/>
    <s v="N/A"/>
    <s v="Unknown"/>
    <x v="1"/>
    <s v="None/Not Public"/>
    <s v="N/A"/>
    <n v="0"/>
    <n v="0"/>
    <n v="0"/>
    <s v="Unknown"/>
    <m/>
  </r>
  <r>
    <x v="1"/>
    <x v="9"/>
    <x v="50"/>
    <s v="NC"/>
    <m/>
    <m/>
    <m/>
    <s v="N/A"/>
    <s v="Unknown"/>
    <x v="1"/>
    <s v="None/Not Public"/>
    <s v="N/A"/>
    <n v="0"/>
    <n v="0"/>
    <n v="0"/>
    <s v="Unknown"/>
    <m/>
  </r>
  <r>
    <x v="1"/>
    <x v="9"/>
    <x v="51"/>
    <s v="SC"/>
    <m/>
    <m/>
    <m/>
    <s v="N/A"/>
    <s v="Unknown"/>
    <x v="1"/>
    <s v="None/Not Public"/>
    <s v="N/A"/>
    <n v="0"/>
    <n v="0"/>
    <n v="0"/>
    <s v="Unknown"/>
    <m/>
  </r>
  <r>
    <x v="1"/>
    <x v="9"/>
    <x v="52"/>
    <s v="VA"/>
    <s v="Standard Tracking and Engineering Protocols Manual"/>
    <s v="v10.0"/>
    <d v="2020-01-01T00:00:00"/>
    <s v="4 Years"/>
    <s v="No"/>
    <x v="0"/>
    <s v="Utility Specific"/>
    <s v="Yes"/>
    <n v="0"/>
    <n v="0"/>
    <n v="0"/>
    <s v="None"/>
    <m/>
  </r>
  <r>
    <x v="1"/>
    <x v="9"/>
    <x v="53"/>
    <s v="WV"/>
    <m/>
    <m/>
    <m/>
    <s v="N/A"/>
    <s v="Unknown"/>
    <x v="1"/>
    <s v="None/Not Public"/>
    <s v="N/A"/>
    <n v="0"/>
    <n v="0"/>
    <n v="0"/>
    <s v="Unknown"/>
    <m/>
  </r>
  <r>
    <x v="1"/>
    <x v="2"/>
    <x v="54"/>
    <s v="AZ"/>
    <m/>
    <m/>
    <m/>
    <s v="N/A"/>
    <s v="Unknown"/>
    <x v="1"/>
    <s v="None/Not Public"/>
    <s v="N/A"/>
    <n v="0"/>
    <n v="0"/>
    <n v="0"/>
    <s v="Unknown"/>
    <m/>
  </r>
  <r>
    <x v="1"/>
    <x v="2"/>
    <x v="55"/>
    <s v="CA"/>
    <s v="California Electronic Technical Reference Manual"/>
    <n v="2024"/>
    <d v="2024-01-01T00:00:00"/>
    <s v="&lt; 1 Year"/>
    <s v="Yes"/>
    <x v="0"/>
    <s v="Statewide"/>
    <s v="eTRM"/>
    <n v="0"/>
    <n v="0"/>
    <n v="0"/>
    <s v="None"/>
    <s v="https://www.caetrm.com/dashboard/"/>
  </r>
  <r>
    <x v="1"/>
    <x v="2"/>
    <x v="56"/>
    <s v="CO"/>
    <s v="Public Service Company of Colorado Technical Reference Manual"/>
    <s v="2024-2026"/>
    <d v="2024-01-01T00:00:00"/>
    <s v="&lt; 1 Year"/>
    <s v="Yes"/>
    <x v="0"/>
    <s v="Utility Specific"/>
    <s v="Yes"/>
    <n v="1"/>
    <n v="0"/>
    <n v="0"/>
    <s v="NLC"/>
    <s v="https://www.xcelenergy.com/company/rates_and_regulations/filings/colorado_demand-side_management"/>
  </r>
  <r>
    <x v="1"/>
    <x v="2"/>
    <x v="57"/>
    <s v="HI"/>
    <s v="Hawai‘i Energy Efficiency Program Technical Reference Manual"/>
    <s v="PY 2023"/>
    <d v="2023-06-13T00:00:00"/>
    <s v="1 Year"/>
    <s v="Yes"/>
    <x v="0"/>
    <s v="Statewide"/>
    <s v="Yes"/>
    <n v="0"/>
    <n v="0"/>
    <n v="0"/>
    <s v="None"/>
    <s v="https://dev.hawaiienergy.com/about/information-reports"/>
  </r>
  <r>
    <x v="1"/>
    <x v="2"/>
    <x v="58"/>
    <s v="NV"/>
    <m/>
    <m/>
    <m/>
    <s v="N/A"/>
    <s v="Unknown"/>
    <x v="1"/>
    <s v="None/Not Public"/>
    <s v="N/A"/>
    <n v="0"/>
    <n v="0"/>
    <n v="0"/>
    <s v="Unknown"/>
    <m/>
  </r>
  <r>
    <x v="1"/>
    <x v="2"/>
    <x v="59"/>
    <s v="NM"/>
    <s v="New Mexico Technical Resource Manual"/>
    <n v="2021"/>
    <d v="2021-03-09T00:00:00"/>
    <s v="3 Years"/>
    <s v="Yes"/>
    <x v="0"/>
    <s v="Statewide"/>
    <s v="Yes"/>
    <n v="0"/>
    <n v="0"/>
    <n v="0"/>
    <s v="None"/>
    <s v="https://www.prc.nm.gov/utilities/energy-efficiency/"/>
  </r>
  <r>
    <x v="1"/>
    <x v="2"/>
    <x v="60"/>
    <s v="UT"/>
    <m/>
    <m/>
    <m/>
    <s v="N/A"/>
    <s v="N/A"/>
    <x v="1"/>
    <s v="Unknown"/>
    <s v="N/A"/>
    <n v="0"/>
    <n v="0"/>
    <n v="0"/>
    <s v="Unknown"/>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2E83B64-39A1-4C8C-A4E7-737430FF8E22}" name="PivotTable1" cacheId="0" applyNumberFormats="0" applyBorderFormats="0" applyFontFormats="0" applyPatternFormats="0" applyAlignmentFormats="0" applyWidthHeightFormats="1" dataCaption="Values" updatedVersion="8" minRefreshableVersion="3" itemPrintTitles="1" createdVersion="8" indent="0" outline="1" outlineData="1" multipleFieldFilters="0">
  <location ref="T2:W17" firstHeaderRow="1" firstDataRow="2" firstDataCol="1"/>
  <pivotFields count="17">
    <pivotField axis="axisRow" showAll="0">
      <items count="3">
        <item x="0"/>
        <item x="1"/>
        <item t="default"/>
      </items>
    </pivotField>
    <pivotField axis="axisRow" showAll="0">
      <items count="16">
        <item sd="0" m="1" x="13"/>
        <item sd="0" x="3"/>
        <item sd="0" m="1" x="11"/>
        <item sd="0" m="1" x="14"/>
        <item sd="0" x="7"/>
        <item sd="0" x="8"/>
        <item sd="0" x="9"/>
        <item sd="0" x="2"/>
        <item sd="0" m="1" x="12"/>
        <item sd="0" x="6"/>
        <item sd="0" m="1" x="10"/>
        <item sd="0" x="0"/>
        <item sd="0" x="1"/>
        <item sd="0" x="5"/>
        <item sd="0" x="4"/>
        <item t="default" sd="0"/>
      </items>
    </pivotField>
    <pivotField axis="axisRow" dataField="1" showAll="0">
      <items count="62">
        <item x="47"/>
        <item x="34"/>
        <item x="7"/>
        <item x="54"/>
        <item x="40"/>
        <item x="8"/>
        <item x="55"/>
        <item x="56"/>
        <item x="28"/>
        <item x="10"/>
        <item x="11"/>
        <item x="48"/>
        <item x="49"/>
        <item x="57"/>
        <item x="35"/>
        <item x="16"/>
        <item x="17"/>
        <item x="22"/>
        <item x="23"/>
        <item x="41"/>
        <item x="42"/>
        <item x="29"/>
        <item x="4"/>
        <item x="12"/>
        <item x="30"/>
        <item x="18"/>
        <item x="19"/>
        <item x="43"/>
        <item x="24"/>
        <item x="36"/>
        <item x="25"/>
        <item x="58"/>
        <item x="0"/>
        <item x="31"/>
        <item x="13"/>
        <item x="59"/>
        <item x="14"/>
        <item x="1"/>
        <item x="50"/>
        <item x="26"/>
        <item x="2"/>
        <item x="20"/>
        <item x="44"/>
        <item x="5"/>
        <item x="37"/>
        <item x="15"/>
        <item x="3"/>
        <item x="6"/>
        <item x="32"/>
        <item x="9"/>
        <item x="51"/>
        <item x="27"/>
        <item x="45"/>
        <item x="46"/>
        <item x="60"/>
        <item x="33"/>
        <item x="52"/>
        <item x="38"/>
        <item x="53"/>
        <item x="21"/>
        <item x="39"/>
        <item t="default"/>
      </items>
    </pivotField>
    <pivotField showAll="0"/>
    <pivotField showAll="0"/>
    <pivotField showAll="0"/>
    <pivotField showAll="0"/>
    <pivotField showAll="0"/>
    <pivotField showAll="0"/>
    <pivotField axis="axisCol" showAll="0">
      <items count="6">
        <item x="0"/>
        <item m="1" x="3"/>
        <item x="1"/>
        <item m="1" x="2"/>
        <item m="1" x="4"/>
        <item t="default"/>
      </items>
    </pivotField>
    <pivotField showAll="0"/>
    <pivotField showAll="0"/>
    <pivotField showAll="0"/>
    <pivotField showAll="0"/>
    <pivotField showAll="0"/>
    <pivotField showAll="0"/>
    <pivotField showAll="0"/>
  </pivotFields>
  <rowFields count="3">
    <field x="0"/>
    <field x="1"/>
    <field x="2"/>
  </rowFields>
  <rowItems count="14">
    <i>
      <x/>
    </i>
    <i r="1">
      <x v="7"/>
    </i>
    <i r="1">
      <x v="11"/>
    </i>
    <i r="1">
      <x v="12"/>
    </i>
    <i>
      <x v="1"/>
    </i>
    <i r="1">
      <x v="1"/>
    </i>
    <i r="1">
      <x v="4"/>
    </i>
    <i r="1">
      <x v="5"/>
    </i>
    <i r="1">
      <x v="6"/>
    </i>
    <i r="1">
      <x v="7"/>
    </i>
    <i r="1">
      <x v="9"/>
    </i>
    <i r="1">
      <x v="13"/>
    </i>
    <i r="1">
      <x v="14"/>
    </i>
    <i t="grand">
      <x/>
    </i>
  </rowItems>
  <colFields count="1">
    <field x="9"/>
  </colFields>
  <colItems count="3">
    <i>
      <x/>
    </i>
    <i>
      <x v="2"/>
    </i>
    <i t="grand">
      <x/>
    </i>
  </colItems>
  <dataFields count="1">
    <dataField name="TRM Summary" fld="2" subtotal="count" baseField="0" baseItem="0"/>
  </dataFields>
  <formats count="9">
    <format dxfId="296">
      <pivotArea outline="0" collapsedLevelsAreSubtotals="1" fieldPosition="0"/>
    </format>
    <format dxfId="295">
      <pivotArea dataOnly="0" labelOnly="1" fieldPosition="0">
        <references count="1">
          <reference field="9" count="0"/>
        </references>
      </pivotArea>
    </format>
    <format dxfId="294">
      <pivotArea dataOnly="0" labelOnly="1" grandCol="1" outline="0" fieldPosition="0"/>
    </format>
    <format dxfId="293">
      <pivotArea collapsedLevelsAreSubtotals="1" fieldPosition="0">
        <references count="1">
          <reference field="1" count="1">
            <x v="5"/>
          </reference>
        </references>
      </pivotArea>
    </format>
    <format dxfId="292">
      <pivotArea dataOnly="0" labelOnly="1" fieldPosition="0">
        <references count="1">
          <reference field="1" count="1">
            <x v="5"/>
          </reference>
        </references>
      </pivotArea>
    </format>
    <format dxfId="291">
      <pivotArea collapsedLevelsAreSubtotals="1" fieldPosition="0">
        <references count="1">
          <reference field="1" count="1">
            <x v="0"/>
          </reference>
        </references>
      </pivotArea>
    </format>
    <format dxfId="290">
      <pivotArea dataOnly="0" labelOnly="1" fieldPosition="0">
        <references count="1">
          <reference field="1" count="1">
            <x v="0"/>
          </reference>
        </references>
      </pivotArea>
    </format>
    <format dxfId="289">
      <pivotArea collapsedLevelsAreSubtotals="1" fieldPosition="0">
        <references count="1">
          <reference field="1" count="1">
            <x v="4"/>
          </reference>
        </references>
      </pivotArea>
    </format>
    <format dxfId="288">
      <pivotArea dataOnly="0" labelOnly="1" fieldPosition="0">
        <references count="1">
          <reference field="1" count="1">
            <x v="4"/>
          </reference>
        </references>
      </pivotArea>
    </format>
  </formats>
  <pivotTableStyleInfo name="PivotStyleLight2" showRowHeaders="1" showColHeaders="1" showRowStripes="1"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39D187B-7974-4B6A-A17F-C2EF76E038A5}" name="TRM_Summary" cacheId="0" applyNumberFormats="0" applyBorderFormats="0" applyFontFormats="0" applyPatternFormats="0" applyAlignmentFormats="0" applyWidthHeightFormats="1" dataCaption="Values" updatedVersion="8" minRefreshableVersion="3" itemPrintTitles="1" createdVersion="8" indent="0" outline="1" outlineData="1" multipleFieldFilters="0" chartFormat="7">
  <location ref="V2:Y16" firstHeaderRow="0" firstDataRow="1" firstDataCol="1"/>
  <pivotFields count="17">
    <pivotField axis="axisRow" showAll="0">
      <items count="3">
        <item x="0"/>
        <item x="1"/>
        <item t="default"/>
      </items>
    </pivotField>
    <pivotField axis="axisRow" showAll="0" sortType="descending">
      <items count="16">
        <item x="2"/>
        <item x="9"/>
        <item x="8"/>
        <item m="1" x="10"/>
        <item m="1" x="12"/>
        <item x="7"/>
        <item m="1" x="14"/>
        <item x="6"/>
        <item x="5"/>
        <item x="4"/>
        <item m="1" x="11"/>
        <item x="3"/>
        <item x="1"/>
        <item m="1" x="13"/>
        <item x="0"/>
        <item t="default"/>
      </items>
    </pivotField>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showAll="0"/>
    <pivotField showAll="0"/>
  </pivotFields>
  <rowFields count="2">
    <field x="0"/>
    <field x="1"/>
  </rowFields>
  <rowItems count="14">
    <i>
      <x/>
    </i>
    <i r="1">
      <x/>
    </i>
    <i r="1">
      <x v="12"/>
    </i>
    <i r="1">
      <x v="14"/>
    </i>
    <i>
      <x v="1"/>
    </i>
    <i r="1">
      <x/>
    </i>
    <i r="1">
      <x v="1"/>
    </i>
    <i r="1">
      <x v="2"/>
    </i>
    <i r="1">
      <x v="5"/>
    </i>
    <i r="1">
      <x v="7"/>
    </i>
    <i r="1">
      <x v="8"/>
    </i>
    <i r="1">
      <x v="9"/>
    </i>
    <i r="1">
      <x v="11"/>
    </i>
    <i t="grand">
      <x/>
    </i>
  </rowItems>
  <colFields count="1">
    <field x="-2"/>
  </colFields>
  <colItems count="3">
    <i>
      <x/>
    </i>
    <i i="1">
      <x v="1"/>
    </i>
    <i i="2">
      <x v="2"/>
    </i>
  </colItems>
  <dataFields count="3">
    <dataField name="NLC Measures" fld="12" baseField="0" baseItem="0"/>
    <dataField name="LLLC Measures" fld="13" baseField="0" baseItem="0"/>
    <dataField name="Room-based Measures" fld="14" baseField="1" baseItem="8"/>
  </dataFields>
  <formats count="17">
    <format dxfId="224">
      <pivotArea dataOnly="0" labelOnly="1" grandCol="1" outline="0" fieldPosition="0"/>
    </format>
    <format dxfId="223">
      <pivotArea dataOnly="0" labelOnly="1" outline="0" fieldPosition="0">
        <references count="1">
          <reference field="4294967294" count="2">
            <x v="0"/>
            <x v="1"/>
          </reference>
        </references>
      </pivotArea>
    </format>
    <format dxfId="222">
      <pivotArea field="0" type="button" dataOnly="0" labelOnly="1" outline="0" axis="axisRow" fieldPosition="0"/>
    </format>
    <format dxfId="221">
      <pivotArea dataOnly="0" labelOnly="1" outline="0" fieldPosition="0">
        <references count="1">
          <reference field="4294967294" count="2">
            <x v="0"/>
            <x v="1"/>
          </reference>
        </references>
      </pivotArea>
    </format>
    <format dxfId="220">
      <pivotArea outline="0" collapsedLevelsAreSubtotals="1" fieldPosition="0"/>
    </format>
    <format dxfId="219">
      <pivotArea dataOnly="0" labelOnly="1" outline="0" fieldPosition="0">
        <references count="1">
          <reference field="4294967294" count="2">
            <x v="0"/>
            <x v="1"/>
          </reference>
        </references>
      </pivotArea>
    </format>
    <format dxfId="218">
      <pivotArea type="all" dataOnly="0" outline="0" fieldPosition="0"/>
    </format>
    <format dxfId="217">
      <pivotArea outline="0" collapsedLevelsAreSubtotals="1" fieldPosition="0"/>
    </format>
    <format dxfId="216">
      <pivotArea field="0" type="button" dataOnly="0" labelOnly="1" outline="0" axis="axisRow" fieldPosition="0"/>
    </format>
    <format dxfId="215">
      <pivotArea dataOnly="0" labelOnly="1" fieldPosition="0">
        <references count="1">
          <reference field="0" count="0"/>
        </references>
      </pivotArea>
    </format>
    <format dxfId="214">
      <pivotArea dataOnly="0" labelOnly="1" grandRow="1" outline="0" fieldPosition="0"/>
    </format>
    <format dxfId="213">
      <pivotArea dataOnly="0" labelOnly="1" fieldPosition="0">
        <references count="2">
          <reference field="0" count="1" selected="0">
            <x v="0"/>
          </reference>
          <reference field="1" count="3">
            <x v="0"/>
            <x v="12"/>
            <x v="14"/>
          </reference>
        </references>
      </pivotArea>
    </format>
    <format dxfId="212">
      <pivotArea dataOnly="0" labelOnly="1" fieldPosition="0">
        <references count="2">
          <reference field="0" count="1" selected="0">
            <x v="1"/>
          </reference>
          <reference field="1" count="8">
            <x v="0"/>
            <x v="1"/>
            <x v="2"/>
            <x v="5"/>
            <x v="7"/>
            <x v="8"/>
            <x v="9"/>
            <x v="11"/>
          </reference>
        </references>
      </pivotArea>
    </format>
    <format dxfId="211">
      <pivotArea dataOnly="0" labelOnly="1" outline="0" fieldPosition="0">
        <references count="1">
          <reference field="4294967294" count="2">
            <x v="0"/>
            <x v="1"/>
          </reference>
        </references>
      </pivotArea>
    </format>
    <format dxfId="210">
      <pivotArea dataOnly="0" labelOnly="1" outline="0" fieldPosition="0">
        <references count="1">
          <reference field="4294967294" count="1">
            <x v="2"/>
          </reference>
        </references>
      </pivotArea>
    </format>
    <format dxfId="209">
      <pivotArea dataOnly="0" labelOnly="1" outline="0" fieldPosition="0">
        <references count="1">
          <reference field="4294967294" count="1">
            <x v="2"/>
          </reference>
        </references>
      </pivotArea>
    </format>
    <format dxfId="208">
      <pivotArea dataOnly="0" labelOnly="1" outline="0" fieldPosition="0">
        <references count="1">
          <reference field="4294967294" count="1">
            <x v="2"/>
          </reference>
        </references>
      </pivotArea>
    </format>
  </formats>
  <chartFormats count="3">
    <chartFormat chart="0" format="10" series="1">
      <pivotArea type="data" outline="0" fieldPosition="0">
        <references count="1">
          <reference field="4294967294" count="1" selected="0">
            <x v="0"/>
          </reference>
        </references>
      </pivotArea>
    </chartFormat>
    <chartFormat chart="0" format="11" series="1">
      <pivotArea type="data" outline="0" fieldPosition="0">
        <references count="1">
          <reference field="4294967294" count="1" selected="0">
            <x v="1"/>
          </reference>
        </references>
      </pivotArea>
    </chartFormat>
    <chartFormat chart="0" format="13" series="1">
      <pivotArea type="data" outline="0" fieldPosition="0">
        <references count="1">
          <reference field="4294967294"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28A9AF94-EA28-488D-A499-5741B98A2406}" name="PivotTable15" cacheId="0" applyNumberFormats="0" applyBorderFormats="0" applyFontFormats="0" applyPatternFormats="0" applyAlignmentFormats="0" applyWidthHeightFormats="1" dataCaption="Values" updatedVersion="8" minRefreshableVersion="3" itemPrintTitles="1" createdVersion="8" indent="0" outline="1" outlineData="1" multipleFieldFilters="0" chartFormat="6">
  <location ref="P2:S17" firstHeaderRow="1" firstDataRow="2" firstDataCol="1"/>
  <pivotFields count="17">
    <pivotField axis="axisRow" showAll="0">
      <items count="3">
        <item x="0"/>
        <item x="1"/>
        <item t="default"/>
      </items>
    </pivotField>
    <pivotField axis="axisRow" showAll="0" sortType="descending">
      <items count="16">
        <item x="2"/>
        <item x="9"/>
        <item x="8"/>
        <item m="1" x="10"/>
        <item m="1" x="12"/>
        <item x="7"/>
        <item m="1" x="14"/>
        <item x="6"/>
        <item x="5"/>
        <item x="4"/>
        <item m="1" x="11"/>
        <item x="3"/>
        <item x="1"/>
        <item m="1" x="13"/>
        <item x="0"/>
        <item t="default"/>
      </items>
    </pivotField>
    <pivotField showAll="0"/>
    <pivotField showAll="0"/>
    <pivotField showAll="0"/>
    <pivotField showAll="0"/>
    <pivotField showAll="0"/>
    <pivotField showAll="0"/>
    <pivotField showAll="0"/>
    <pivotField axis="axisCol" dataField="1" showAll="0">
      <items count="6">
        <item x="0"/>
        <item x="1"/>
        <item m="1" x="2"/>
        <item m="1" x="3"/>
        <item m="1" x="4"/>
        <item t="default"/>
      </items>
    </pivotField>
    <pivotField showAll="0"/>
    <pivotField showAll="0"/>
    <pivotField showAll="0"/>
    <pivotField showAll="0"/>
    <pivotField showAll="0"/>
    <pivotField showAll="0"/>
    <pivotField showAll="0"/>
  </pivotFields>
  <rowFields count="2">
    <field x="0"/>
    <field x="1"/>
  </rowFields>
  <rowItems count="14">
    <i>
      <x/>
    </i>
    <i r="1">
      <x/>
    </i>
    <i r="1">
      <x v="12"/>
    </i>
    <i r="1">
      <x v="14"/>
    </i>
    <i>
      <x v="1"/>
    </i>
    <i r="1">
      <x/>
    </i>
    <i r="1">
      <x v="1"/>
    </i>
    <i r="1">
      <x v="2"/>
    </i>
    <i r="1">
      <x v="5"/>
    </i>
    <i r="1">
      <x v="7"/>
    </i>
    <i r="1">
      <x v="8"/>
    </i>
    <i r="1">
      <x v="9"/>
    </i>
    <i r="1">
      <x v="11"/>
    </i>
    <i t="grand">
      <x/>
    </i>
  </rowItems>
  <colFields count="1">
    <field x="9"/>
  </colFields>
  <colItems count="3">
    <i>
      <x/>
    </i>
    <i>
      <x v="1"/>
    </i>
    <i t="grand">
      <x/>
    </i>
  </colItems>
  <dataFields count="1">
    <dataField name="Count of Status" fld="9" subtotal="count" baseField="0" baseItem="0"/>
  </dataFields>
  <formats count="15">
    <format dxfId="239">
      <pivotArea dataOnly="0" labelOnly="1" grandCol="1" outline="0" fieldPosition="0"/>
    </format>
    <format dxfId="238">
      <pivotArea field="0" type="button" dataOnly="0" labelOnly="1" outline="0" axis="axisRow" fieldPosition="0"/>
    </format>
    <format dxfId="237">
      <pivotArea outline="0" collapsedLevelsAreSubtotals="1" fieldPosition="0"/>
    </format>
    <format dxfId="236">
      <pivotArea type="all" dataOnly="0" outline="0" fieldPosition="0"/>
    </format>
    <format dxfId="235">
      <pivotArea outline="0" collapsedLevelsAreSubtotals="1" fieldPosition="0"/>
    </format>
    <format dxfId="234">
      <pivotArea type="origin" dataOnly="0" labelOnly="1" outline="0" fieldPosition="0"/>
    </format>
    <format dxfId="233">
      <pivotArea field="9" type="button" dataOnly="0" labelOnly="1" outline="0" axis="axisCol" fieldPosition="0"/>
    </format>
    <format dxfId="232">
      <pivotArea type="topRight" dataOnly="0" labelOnly="1" outline="0" fieldPosition="0"/>
    </format>
    <format dxfId="231">
      <pivotArea field="0" type="button" dataOnly="0" labelOnly="1" outline="0" axis="axisRow" fieldPosition="0"/>
    </format>
    <format dxfId="230">
      <pivotArea dataOnly="0" labelOnly="1" fieldPosition="0">
        <references count="1">
          <reference field="0" count="0"/>
        </references>
      </pivotArea>
    </format>
    <format dxfId="229">
      <pivotArea dataOnly="0" labelOnly="1" grandRow="1" outline="0" fieldPosition="0"/>
    </format>
    <format dxfId="228">
      <pivotArea dataOnly="0" labelOnly="1" fieldPosition="0">
        <references count="2">
          <reference field="0" count="1" selected="0">
            <x v="0"/>
          </reference>
          <reference field="1" count="3">
            <x v="0"/>
            <x v="12"/>
            <x v="14"/>
          </reference>
        </references>
      </pivotArea>
    </format>
    <format dxfId="227">
      <pivotArea dataOnly="0" labelOnly="1" fieldPosition="0">
        <references count="2">
          <reference field="0" count="1" selected="0">
            <x v="1"/>
          </reference>
          <reference field="1" count="8">
            <x v="0"/>
            <x v="1"/>
            <x v="2"/>
            <x v="5"/>
            <x v="7"/>
            <x v="8"/>
            <x v="9"/>
            <x v="11"/>
          </reference>
        </references>
      </pivotArea>
    </format>
    <format dxfId="226">
      <pivotArea dataOnly="0" labelOnly="1" fieldPosition="0">
        <references count="1">
          <reference field="9" count="0"/>
        </references>
      </pivotArea>
    </format>
    <format dxfId="225">
      <pivotArea dataOnly="0" labelOnly="1" grandCol="1" outline="0" fieldPosition="0"/>
    </format>
  </formats>
  <chartFormats count="3">
    <chartFormat chart="4" format="0" series="1">
      <pivotArea type="data" outline="0" fieldPosition="0">
        <references count="2">
          <reference field="4294967294" count="1" selected="0">
            <x v="0"/>
          </reference>
          <reference field="9" count="1" selected="0">
            <x v="0"/>
          </reference>
        </references>
      </pivotArea>
    </chartFormat>
    <chartFormat chart="4" format="1" series="1">
      <pivotArea type="data" outline="0" fieldPosition="0">
        <references count="2">
          <reference field="4294967294" count="1" selected="0">
            <x v="0"/>
          </reference>
          <reference field="9" count="1" selected="0">
            <x v="1"/>
          </reference>
        </references>
      </pivotArea>
    </chartFormat>
    <chartFormat chart="4" format="2" series="1">
      <pivotArea type="data" outline="0" fieldPosition="0">
        <references count="2">
          <reference field="4294967294" count="1" selected="0">
            <x v="0"/>
          </reference>
          <reference field="9"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3A243644-FF84-456B-BC0A-B8908A0AFFC3}" name="CSF_Summary" cacheId="2" applyNumberFormats="0" applyBorderFormats="0" applyFontFormats="0" applyPatternFormats="0" applyAlignmentFormats="0" applyWidthHeightFormats="1" dataCaption="Values" tag="fe5fe664-03d9-4b32-bf93-8d4e0a56402b" updatedVersion="8" minRefreshableVersion="3" subtotalHiddenItems="1" itemPrintTitles="1" createdVersion="8" indent="0" outline="1" outlineData="1" multipleFieldFilters="0" chartFormat="27" rowHeaderCaption="Control Type">
  <location ref="B2:G9" firstHeaderRow="0" firstDataRow="1" firstDataCol="1"/>
  <pivotFields count="6">
    <pivotField axis="axisRow" allDrilled="1" subtotalTop="0" showAll="0" sortType="ascending" defaultSubtotal="0" defaultAttributeDrillState="1">
      <items count="6">
        <item x="0"/>
        <item x="1"/>
        <item x="2"/>
        <item x="3"/>
        <item x="4"/>
        <item x="5"/>
      </items>
      <autoSortScope>
        <pivotArea dataOnly="0" outline="0" fieldPosition="0">
          <references count="1">
            <reference field="4294967294" count="1" selected="0">
              <x v="1"/>
            </reference>
          </references>
        </pivotArea>
      </autoSortScope>
    </pivotField>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s>
  <rowFields count="1">
    <field x="0"/>
  </rowFields>
  <rowItems count="7">
    <i>
      <x v="4"/>
    </i>
    <i>
      <x/>
    </i>
    <i>
      <x v="1"/>
    </i>
    <i>
      <x v="5"/>
    </i>
    <i>
      <x v="3"/>
    </i>
    <i>
      <x v="2"/>
    </i>
    <i t="grand">
      <x/>
    </i>
  </rowItems>
  <colFields count="1">
    <field x="-2"/>
  </colFields>
  <colItems count="5">
    <i>
      <x/>
    </i>
    <i i="1">
      <x v="1"/>
    </i>
    <i i="2">
      <x v="2"/>
    </i>
    <i i="3">
      <x v="3"/>
    </i>
    <i i="4">
      <x v="4"/>
    </i>
  </colItems>
  <dataFields count="5">
    <dataField name="TRM Measure Count" fld="1" subtotal="count" baseField="0" baseItem="0"/>
    <dataField name="Avg Control Savings" fld="5" subtotal="average" baseField="0" baseItem="0" numFmtId="9"/>
    <dataField name="Min Control Savings" fld="3" subtotal="count" baseField="0" baseItem="0" numFmtId="9"/>
    <dataField name="Control Savings Range" fld="4" subtotal="count" baseField="0" baseItem="0" numFmtId="9"/>
    <dataField name="Max Control Savings" fld="2" subtotal="count" baseField="0" baseItem="0" numFmtId="9"/>
  </dataFields>
  <formats count="19">
    <format dxfId="159">
      <pivotArea dataOnly="0" labelOnly="1" outline="0" fieldPosition="0">
        <references count="1">
          <reference field="4294967294" count="4">
            <x v="0"/>
            <x v="2"/>
            <x v="3"/>
            <x v="4"/>
          </reference>
        </references>
      </pivotArea>
    </format>
    <format dxfId="158">
      <pivotArea dataOnly="0" labelOnly="1" outline="0" fieldPosition="0">
        <references count="1">
          <reference field="4294967294" count="1">
            <x v="1"/>
          </reference>
        </references>
      </pivotArea>
    </format>
    <format dxfId="157">
      <pivotArea outline="0" collapsedLevelsAreSubtotals="1" fieldPosition="0">
        <references count="1">
          <reference field="4294967294" count="4" selected="0">
            <x v="1"/>
            <x v="2"/>
            <x v="3"/>
            <x v="4"/>
          </reference>
        </references>
      </pivotArea>
    </format>
    <format dxfId="156">
      <pivotArea outline="0" collapsedLevelsAreSubtotals="1" fieldPosition="0"/>
    </format>
    <format dxfId="155">
      <pivotArea dataOnly="0" labelOnly="1" outline="0" fieldPosition="0">
        <references count="1">
          <reference field="4294967294" count="5">
            <x v="0"/>
            <x v="1"/>
            <x v="2"/>
            <x v="3"/>
            <x v="4"/>
          </reference>
        </references>
      </pivotArea>
    </format>
    <format dxfId="154">
      <pivotArea field="0" type="button" dataOnly="0" labelOnly="1" outline="0" axis="axisRow" fieldPosition="0"/>
    </format>
    <format dxfId="153">
      <pivotArea dataOnly="0" labelOnly="1" outline="0" fieldPosition="0">
        <references count="1">
          <reference field="4294967294" count="5">
            <x v="0"/>
            <x v="1"/>
            <x v="2"/>
            <x v="3"/>
            <x v="4"/>
          </reference>
        </references>
      </pivotArea>
    </format>
    <format dxfId="152">
      <pivotArea type="all" dataOnly="0" outline="0" fieldPosition="0"/>
    </format>
    <format dxfId="151">
      <pivotArea outline="0" collapsedLevelsAreSubtotals="1" fieldPosition="0"/>
    </format>
    <format dxfId="150">
      <pivotArea field="0" type="button" dataOnly="0" labelOnly="1" outline="0" axis="axisRow" fieldPosition="0"/>
    </format>
    <format dxfId="149">
      <pivotArea dataOnly="0" labelOnly="1" fieldPosition="0">
        <references count="1">
          <reference field="0" count="0"/>
        </references>
      </pivotArea>
    </format>
    <format dxfId="148">
      <pivotArea dataOnly="0" labelOnly="1" grandRow="1" outline="0" fieldPosition="0"/>
    </format>
    <format dxfId="147">
      <pivotArea dataOnly="0" labelOnly="1" outline="0" fieldPosition="0">
        <references count="1">
          <reference field="4294967294" count="5">
            <x v="0"/>
            <x v="1"/>
            <x v="2"/>
            <x v="3"/>
            <x v="4"/>
          </reference>
        </references>
      </pivotArea>
    </format>
    <format dxfId="146">
      <pivotArea type="all" dataOnly="0" outline="0" fieldPosition="0"/>
    </format>
    <format dxfId="145">
      <pivotArea outline="0" collapsedLevelsAreSubtotals="1" fieldPosition="0"/>
    </format>
    <format dxfId="144">
      <pivotArea field="0" type="button" dataOnly="0" labelOnly="1" outline="0" axis="axisRow" fieldPosition="0"/>
    </format>
    <format dxfId="143">
      <pivotArea dataOnly="0" labelOnly="1" fieldPosition="0">
        <references count="1">
          <reference field="0" count="0"/>
        </references>
      </pivotArea>
    </format>
    <format dxfId="142">
      <pivotArea dataOnly="0" labelOnly="1" grandRow="1" outline="0" fieldPosition="0"/>
    </format>
    <format dxfId="141">
      <pivotArea dataOnly="0" labelOnly="1" outline="0" fieldPosition="0">
        <references count="1">
          <reference field="4294967294" count="5">
            <x v="0"/>
            <x v="1"/>
            <x v="2"/>
            <x v="3"/>
            <x v="4"/>
          </reference>
        </references>
      </pivotArea>
    </format>
  </formats>
  <chartFormats count="9">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2"/>
          </reference>
        </references>
      </pivotArea>
    </chartFormat>
    <chartFormat chart="0" format="2" series="1">
      <pivotArea type="data" outline="0" fieldPosition="0">
        <references count="1">
          <reference field="4294967294" count="1" selected="0">
            <x v="3"/>
          </reference>
        </references>
      </pivotArea>
    </chartFormat>
    <chartFormat chart="0" format="3" series="1">
      <pivotArea type="data" outline="0" fieldPosition="0">
        <references count="1">
          <reference field="4294967294" count="1" selected="0">
            <x v="4"/>
          </reference>
        </references>
      </pivotArea>
    </chartFormat>
    <chartFormat chart="0" format="4" series="1">
      <pivotArea type="data" outline="0" fieldPosition="0">
        <references count="1">
          <reference field="4294967294" count="1" selected="0">
            <x v="1"/>
          </reference>
        </references>
      </pivotArea>
    </chartFormat>
    <chartFormat chart="0" format="5">
      <pivotArea type="data" outline="0" fieldPosition="0">
        <references count="2">
          <reference field="4294967294" count="1" selected="0">
            <x v="0"/>
          </reference>
          <reference field="0" count="1" selected="0">
            <x v="0"/>
          </reference>
        </references>
      </pivotArea>
    </chartFormat>
    <chartFormat chart="0" format="6">
      <pivotArea type="data" outline="0" fieldPosition="0">
        <references count="2">
          <reference field="4294967294" count="1" selected="0">
            <x v="0"/>
          </reference>
          <reference field="0" count="1" selected="0">
            <x v="4"/>
          </reference>
        </references>
      </pivotArea>
    </chartFormat>
    <chartFormat chart="0" format="7">
      <pivotArea type="data" outline="0" fieldPosition="0">
        <references count="2">
          <reference field="4294967294" count="1" selected="0">
            <x v="0"/>
          </reference>
          <reference field="0" count="1" selected="0">
            <x v="1"/>
          </reference>
        </references>
      </pivotArea>
    </chartFormat>
    <chartFormat chart="0" format="8">
      <pivotArea type="data" outline="0" fieldPosition="0">
        <references count="2">
          <reference field="4294967294" count="1" selected="0">
            <x v="0"/>
          </reference>
          <reference field="0" count="1" selected="0">
            <x v="1048832"/>
          </reference>
        </references>
      </pivotArea>
    </chartFormat>
  </chartFormats>
  <pivotHierarchies count="67">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Avg Control Savings"/>
    <pivotHierarchy dragToData="1" caption="TRM Measure Count"/>
    <pivotHierarchy dragToData="1"/>
    <pivotHierarchy dragToData="1"/>
    <pivotHierarchy dragToData="1"/>
    <pivotHierarchy dragToData="1"/>
    <pivotHierarchy dragToData="1"/>
    <pivotHierarchy dragToRow="0" dragToCol="0" dragToPage="0" dragToData="1" caption="Max Control Savings"/>
    <pivotHierarchy dragToRow="0" dragToCol="0" dragToPage="0" dragToData="1" caption="Min Control Savings"/>
    <pivotHierarchy dragToRow="0" dragToCol="0" dragToPage="0" dragToData="1" caption="Control Savings Range"/>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8"/>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RM_DB]"/>
        <x15:activeTabTopLevelEntity name="[TRM_Source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8CDDAB61-B788-4C1D-A34A-8B91CC56CE62}" name="CSF_Detail" cacheId="1" applyNumberFormats="0" applyBorderFormats="0" applyFontFormats="0" applyPatternFormats="0" applyAlignmentFormats="0" applyWidthHeightFormats="1" dataCaption="Values" tag="46724b1e-9b74-439c-b9df-282803b208ad" updatedVersion="8" minRefreshableVersion="3" subtotalHiddenItems="1" colGrandTotals="0" itemPrintTitles="1" createdVersion="8" indent="0" outline="1" outlineData="1" multipleFieldFilters="0" chartFormat="2" colHeaderCaption="Control Type">
  <location ref="B12:H60" firstHeaderRow="1" firstDataRow="2" firstDataCol="1"/>
  <pivotFields count="5">
    <pivotField dataField="1" subtotalTop="0" showAll="0" defaultSubtotal="0"/>
    <pivotField axis="axisCol" allDrilled="1" showAll="0" sortType="ascending" defaultAttributeDrillState="1">
      <items count="7">
        <item x="0"/>
        <item x="1"/>
        <item x="2"/>
        <item x="3"/>
        <item x="4"/>
        <item x="5"/>
        <item t="default"/>
      </items>
      <autoSortScope>
        <pivotArea dataOnly="0" outline="0" fieldPosition="0">
          <references count="1">
            <reference field="4294967294" count="1" selected="0">
              <x v="0"/>
            </reference>
          </references>
        </pivotArea>
      </autoSortScope>
    </pivotField>
    <pivotField axis="axisRow" allDrilled="1" showAll="0" dataSourceSort="1" defaultAttributeDrillState="1">
      <items count="3">
        <item x="0"/>
        <item x="1"/>
        <item t="default"/>
      </items>
    </pivotField>
    <pivotField axis="axisRow" allDrilled="1" showAll="0" dataSourceSort="1" defaultAttributeDrillState="1">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 axis="axisRow" allDrilled="1" showAll="0" dataSourceSort="1" defaultAttributeDrillState="1">
      <items count="11">
        <item x="0"/>
        <item x="1"/>
        <item x="2"/>
        <item x="3"/>
        <item x="4"/>
        <item x="5"/>
        <item x="6"/>
        <item x="7"/>
        <item x="8"/>
        <item x="9"/>
        <item t="default"/>
      </items>
    </pivotField>
  </pivotFields>
  <rowFields count="3">
    <field x="2"/>
    <field x="4"/>
    <field x="3"/>
  </rowFields>
  <rowItems count="47">
    <i>
      <x/>
    </i>
    <i r="1">
      <x/>
    </i>
    <i r="2">
      <x/>
    </i>
    <i r="1">
      <x v="1"/>
    </i>
    <i r="2">
      <x v="1"/>
    </i>
    <i r="1">
      <x v="2"/>
    </i>
    <i r="2">
      <x v="2"/>
    </i>
    <i>
      <x v="1"/>
    </i>
    <i r="1">
      <x v="3"/>
    </i>
    <i r="2">
      <x v="3"/>
    </i>
    <i r="2">
      <x v="4"/>
    </i>
    <i r="2">
      <x v="5"/>
    </i>
    <i r="2">
      <x v="6"/>
    </i>
    <i r="2">
      <x v="7"/>
    </i>
    <i r="2">
      <x v="8"/>
    </i>
    <i r="1">
      <x v="4"/>
    </i>
    <i r="2">
      <x v="9"/>
    </i>
    <i r="2">
      <x v="10"/>
    </i>
    <i r="2">
      <x v="11"/>
    </i>
    <i r="2">
      <x v="12"/>
    </i>
    <i r="2">
      <x v="13"/>
    </i>
    <i r="2">
      <x v="14"/>
    </i>
    <i r="1">
      <x v="5"/>
    </i>
    <i r="2">
      <x v="15"/>
    </i>
    <i r="2">
      <x v="16"/>
    </i>
    <i r="1">
      <x v="6"/>
    </i>
    <i r="2">
      <x v="17"/>
    </i>
    <i r="2">
      <x v="18"/>
    </i>
    <i r="2">
      <x v="19"/>
    </i>
    <i r="2">
      <x v="20"/>
    </i>
    <i r="2">
      <x v="21"/>
    </i>
    <i r="1">
      <x v="7"/>
    </i>
    <i r="2">
      <x v="22"/>
    </i>
    <i r="2">
      <x v="23"/>
    </i>
    <i r="2">
      <x v="24"/>
    </i>
    <i r="2">
      <x v="25"/>
    </i>
    <i r="1">
      <x v="8"/>
    </i>
    <i r="2">
      <x v="26"/>
    </i>
    <i r="2">
      <x v="27"/>
    </i>
    <i r="2">
      <x v="28"/>
    </i>
    <i r="1">
      <x v="9"/>
    </i>
    <i r="2">
      <x v="29"/>
    </i>
    <i r="1">
      <x v="2"/>
    </i>
    <i r="2">
      <x v="30"/>
    </i>
    <i r="2">
      <x v="31"/>
    </i>
    <i r="2">
      <x v="32"/>
    </i>
    <i t="grand">
      <x/>
    </i>
  </rowItems>
  <colFields count="1">
    <field x="1"/>
  </colFields>
  <colItems count="6">
    <i>
      <x v="4"/>
    </i>
    <i>
      <x/>
    </i>
    <i>
      <x v="1"/>
    </i>
    <i>
      <x v="5"/>
    </i>
    <i>
      <x v="3"/>
    </i>
    <i>
      <x v="2"/>
    </i>
  </colItems>
  <dataFields count="1">
    <dataField name="Avg Control Savings" fld="0" subtotal="average" baseField="0" baseItem="0" numFmtId="9"/>
  </dataFields>
  <formats count="48">
    <format dxfId="207">
      <pivotArea outline="0" collapsedLevelsAreSubtotals="1" fieldPosition="0"/>
    </format>
    <format dxfId="206">
      <pivotArea dataOnly="0" labelOnly="1" fieldPosition="0">
        <references count="1">
          <reference field="1" count="0"/>
        </references>
      </pivotArea>
    </format>
    <format dxfId="205">
      <pivotArea outline="0" collapsedLevelsAreSubtotals="1" fieldPosition="0"/>
    </format>
    <format dxfId="204">
      <pivotArea type="all" dataOnly="0" outline="0" fieldPosition="0"/>
    </format>
    <format dxfId="203">
      <pivotArea outline="0" collapsedLevelsAreSubtotals="1" fieldPosition="0"/>
    </format>
    <format dxfId="202">
      <pivotArea type="origin" dataOnly="0" labelOnly="1" outline="0" fieldPosition="0"/>
    </format>
    <format dxfId="201">
      <pivotArea field="1" type="button" dataOnly="0" labelOnly="1" outline="0" axis="axisCol" fieldPosition="0"/>
    </format>
    <format dxfId="200">
      <pivotArea type="topRight" dataOnly="0" labelOnly="1" outline="0" fieldPosition="0"/>
    </format>
    <format dxfId="199">
      <pivotArea field="2" type="button" dataOnly="0" labelOnly="1" outline="0" axis="axisRow" fieldPosition="0"/>
    </format>
    <format dxfId="198">
      <pivotArea dataOnly="0" labelOnly="1" fieldPosition="0">
        <references count="1">
          <reference field="2" count="0"/>
        </references>
      </pivotArea>
    </format>
    <format dxfId="197">
      <pivotArea dataOnly="0" labelOnly="1" grandRow="1" outline="0" fieldPosition="0"/>
    </format>
    <format dxfId="196">
      <pivotArea dataOnly="0" labelOnly="1" fieldPosition="0">
        <references count="2">
          <reference field="2" count="1" selected="0">
            <x v="0"/>
          </reference>
          <reference field="4" count="3">
            <x v="0"/>
            <x v="1"/>
            <x v="2"/>
          </reference>
        </references>
      </pivotArea>
    </format>
    <format dxfId="195">
      <pivotArea dataOnly="0" labelOnly="1" fieldPosition="0">
        <references count="2">
          <reference field="2" count="1" selected="0">
            <x v="1"/>
          </reference>
          <reference field="4" count="8">
            <x v="2"/>
            <x v="3"/>
            <x v="4"/>
            <x v="5"/>
            <x v="6"/>
            <x v="7"/>
            <x v="8"/>
            <x v="9"/>
          </reference>
        </references>
      </pivotArea>
    </format>
    <format dxfId="194">
      <pivotArea dataOnly="0" labelOnly="1" fieldPosition="0">
        <references count="3">
          <reference field="2" count="1" selected="0">
            <x v="0"/>
          </reference>
          <reference field="3" count="1">
            <x v="0"/>
          </reference>
          <reference field="4" count="1" selected="0">
            <x v="0"/>
          </reference>
        </references>
      </pivotArea>
    </format>
    <format dxfId="193">
      <pivotArea dataOnly="0" labelOnly="1" fieldPosition="0">
        <references count="3">
          <reference field="2" count="1" selected="0">
            <x v="0"/>
          </reference>
          <reference field="3" count="1">
            <x v="1"/>
          </reference>
          <reference field="4" count="1" selected="0">
            <x v="1"/>
          </reference>
        </references>
      </pivotArea>
    </format>
    <format dxfId="192">
      <pivotArea dataOnly="0" labelOnly="1" fieldPosition="0">
        <references count="3">
          <reference field="2" count="1" selected="0">
            <x v="0"/>
          </reference>
          <reference field="3" count="1">
            <x v="2"/>
          </reference>
          <reference field="4" count="1" selected="0">
            <x v="2"/>
          </reference>
        </references>
      </pivotArea>
    </format>
    <format dxfId="191">
      <pivotArea dataOnly="0" labelOnly="1" fieldPosition="0">
        <references count="3">
          <reference field="2" count="1" selected="0">
            <x v="1"/>
          </reference>
          <reference field="3" count="5">
            <x v="3"/>
            <x v="5"/>
            <x v="6"/>
            <x v="7"/>
            <x v="8"/>
          </reference>
          <reference field="4" count="1" selected="0">
            <x v="3"/>
          </reference>
        </references>
      </pivotArea>
    </format>
    <format dxfId="190">
      <pivotArea dataOnly="0" labelOnly="1" fieldPosition="0">
        <references count="3">
          <reference field="2" count="1" selected="0">
            <x v="1"/>
          </reference>
          <reference field="3" count="6">
            <x v="9"/>
            <x v="10"/>
            <x v="11"/>
            <x v="12"/>
            <x v="13"/>
            <x v="14"/>
          </reference>
          <reference field="4" count="1" selected="0">
            <x v="4"/>
          </reference>
        </references>
      </pivotArea>
    </format>
    <format dxfId="189">
      <pivotArea dataOnly="0" labelOnly="1" fieldPosition="0">
        <references count="3">
          <reference field="2" count="1" selected="0">
            <x v="1"/>
          </reference>
          <reference field="3" count="2">
            <x v="15"/>
            <x v="16"/>
          </reference>
          <reference field="4" count="1" selected="0">
            <x v="5"/>
          </reference>
        </references>
      </pivotArea>
    </format>
    <format dxfId="188">
      <pivotArea dataOnly="0" labelOnly="1" fieldPosition="0">
        <references count="3">
          <reference field="2" count="1" selected="0">
            <x v="1"/>
          </reference>
          <reference field="3" count="5">
            <x v="17"/>
            <x v="18"/>
            <x v="19"/>
            <x v="20"/>
            <x v="21"/>
          </reference>
          <reference field="4" count="1" selected="0">
            <x v="6"/>
          </reference>
        </references>
      </pivotArea>
    </format>
    <format dxfId="187">
      <pivotArea dataOnly="0" labelOnly="1" fieldPosition="0">
        <references count="3">
          <reference field="2" count="1" selected="0">
            <x v="1"/>
          </reference>
          <reference field="3" count="4">
            <x v="22"/>
            <x v="23"/>
            <x v="24"/>
            <x v="25"/>
          </reference>
          <reference field="4" count="1" selected="0">
            <x v="7"/>
          </reference>
        </references>
      </pivotArea>
    </format>
    <format dxfId="186">
      <pivotArea dataOnly="0" labelOnly="1" fieldPosition="0">
        <references count="3">
          <reference field="2" count="1" selected="0">
            <x v="1"/>
          </reference>
          <reference field="3" count="3">
            <x v="26"/>
            <x v="27"/>
            <x v="28"/>
          </reference>
          <reference field="4" count="1" selected="0">
            <x v="8"/>
          </reference>
        </references>
      </pivotArea>
    </format>
    <format dxfId="185">
      <pivotArea dataOnly="0" labelOnly="1" fieldPosition="0">
        <references count="3">
          <reference field="2" count="1" selected="0">
            <x v="1"/>
          </reference>
          <reference field="3" count="1">
            <x v="29"/>
          </reference>
          <reference field="4" count="1" selected="0">
            <x v="9"/>
          </reference>
        </references>
      </pivotArea>
    </format>
    <format dxfId="184">
      <pivotArea dataOnly="0" labelOnly="1" fieldPosition="0">
        <references count="3">
          <reference field="2" count="1" selected="0">
            <x v="1"/>
          </reference>
          <reference field="3" count="1">
            <x v="30"/>
          </reference>
          <reference field="4" count="1" selected="0">
            <x v="2"/>
          </reference>
        </references>
      </pivotArea>
    </format>
    <format dxfId="183">
      <pivotArea dataOnly="0" labelOnly="1" fieldPosition="0">
        <references count="1">
          <reference field="1" count="0"/>
        </references>
      </pivotArea>
    </format>
    <format dxfId="182">
      <pivotArea type="all" dataOnly="0" outline="0" fieldPosition="0"/>
    </format>
    <format dxfId="181">
      <pivotArea outline="0" collapsedLevelsAreSubtotals="1" fieldPosition="0"/>
    </format>
    <format dxfId="180">
      <pivotArea type="origin" dataOnly="0" labelOnly="1" outline="0" fieldPosition="0"/>
    </format>
    <format dxfId="179">
      <pivotArea field="1" type="button" dataOnly="0" labelOnly="1" outline="0" axis="axisCol" fieldPosition="0"/>
    </format>
    <format dxfId="178">
      <pivotArea type="topRight" dataOnly="0" labelOnly="1" outline="0" fieldPosition="0"/>
    </format>
    <format dxfId="177">
      <pivotArea field="2" type="button" dataOnly="0" labelOnly="1" outline="0" axis="axisRow" fieldPosition="0"/>
    </format>
    <format dxfId="176">
      <pivotArea dataOnly="0" labelOnly="1" fieldPosition="0">
        <references count="1">
          <reference field="2" count="0"/>
        </references>
      </pivotArea>
    </format>
    <format dxfId="175">
      <pivotArea dataOnly="0" labelOnly="1" grandRow="1" outline="0" fieldPosition="0"/>
    </format>
    <format dxfId="174">
      <pivotArea dataOnly="0" labelOnly="1" fieldPosition="0">
        <references count="2">
          <reference field="2" count="1" selected="0">
            <x v="0"/>
          </reference>
          <reference field="4" count="3">
            <x v="0"/>
            <x v="1"/>
            <x v="2"/>
          </reference>
        </references>
      </pivotArea>
    </format>
    <format dxfId="173">
      <pivotArea dataOnly="0" labelOnly="1" fieldPosition="0">
        <references count="2">
          <reference field="2" count="1" selected="0">
            <x v="1"/>
          </reference>
          <reference field="4" count="8">
            <x v="2"/>
            <x v="3"/>
            <x v="4"/>
            <x v="5"/>
            <x v="6"/>
            <x v="7"/>
            <x v="8"/>
            <x v="9"/>
          </reference>
        </references>
      </pivotArea>
    </format>
    <format dxfId="172">
      <pivotArea dataOnly="0" labelOnly="1" fieldPosition="0">
        <references count="3">
          <reference field="2" count="1" selected="0">
            <x v="0"/>
          </reference>
          <reference field="3" count="1">
            <x v="0"/>
          </reference>
          <reference field="4" count="1" selected="0">
            <x v="0"/>
          </reference>
        </references>
      </pivotArea>
    </format>
    <format dxfId="171">
      <pivotArea dataOnly="0" labelOnly="1" fieldPosition="0">
        <references count="3">
          <reference field="2" count="1" selected="0">
            <x v="0"/>
          </reference>
          <reference field="3" count="1">
            <x v="1"/>
          </reference>
          <reference field="4" count="1" selected="0">
            <x v="1"/>
          </reference>
        </references>
      </pivotArea>
    </format>
    <format dxfId="170">
      <pivotArea dataOnly="0" labelOnly="1" fieldPosition="0">
        <references count="3">
          <reference field="2" count="1" selected="0">
            <x v="0"/>
          </reference>
          <reference field="3" count="1">
            <x v="2"/>
          </reference>
          <reference field="4" count="1" selected="0">
            <x v="2"/>
          </reference>
        </references>
      </pivotArea>
    </format>
    <format dxfId="169">
      <pivotArea dataOnly="0" labelOnly="1" fieldPosition="0">
        <references count="3">
          <reference field="2" count="1" selected="0">
            <x v="1"/>
          </reference>
          <reference field="3" count="5">
            <x v="3"/>
            <x v="5"/>
            <x v="6"/>
            <x v="7"/>
            <x v="8"/>
          </reference>
          <reference field="4" count="1" selected="0">
            <x v="3"/>
          </reference>
        </references>
      </pivotArea>
    </format>
    <format dxfId="168">
      <pivotArea dataOnly="0" labelOnly="1" fieldPosition="0">
        <references count="3">
          <reference field="2" count="1" selected="0">
            <x v="1"/>
          </reference>
          <reference field="3" count="6">
            <x v="9"/>
            <x v="10"/>
            <x v="11"/>
            <x v="12"/>
            <x v="13"/>
            <x v="14"/>
          </reference>
          <reference field="4" count="1" selected="0">
            <x v="4"/>
          </reference>
        </references>
      </pivotArea>
    </format>
    <format dxfId="167">
      <pivotArea dataOnly="0" labelOnly="1" fieldPosition="0">
        <references count="3">
          <reference field="2" count="1" selected="0">
            <x v="1"/>
          </reference>
          <reference field="3" count="2">
            <x v="15"/>
            <x v="16"/>
          </reference>
          <reference field="4" count="1" selected="0">
            <x v="5"/>
          </reference>
        </references>
      </pivotArea>
    </format>
    <format dxfId="166">
      <pivotArea dataOnly="0" labelOnly="1" fieldPosition="0">
        <references count="3">
          <reference field="2" count="1" selected="0">
            <x v="1"/>
          </reference>
          <reference field="3" count="5">
            <x v="17"/>
            <x v="18"/>
            <x v="19"/>
            <x v="20"/>
            <x v="21"/>
          </reference>
          <reference field="4" count="1" selected="0">
            <x v="6"/>
          </reference>
        </references>
      </pivotArea>
    </format>
    <format dxfId="165">
      <pivotArea dataOnly="0" labelOnly="1" fieldPosition="0">
        <references count="3">
          <reference field="2" count="1" selected="0">
            <x v="1"/>
          </reference>
          <reference field="3" count="4">
            <x v="22"/>
            <x v="23"/>
            <x v="24"/>
            <x v="25"/>
          </reference>
          <reference field="4" count="1" selected="0">
            <x v="7"/>
          </reference>
        </references>
      </pivotArea>
    </format>
    <format dxfId="164">
      <pivotArea dataOnly="0" labelOnly="1" fieldPosition="0">
        <references count="3">
          <reference field="2" count="1" selected="0">
            <x v="1"/>
          </reference>
          <reference field="3" count="3">
            <x v="26"/>
            <x v="27"/>
            <x v="28"/>
          </reference>
          <reference field="4" count="1" selected="0">
            <x v="8"/>
          </reference>
        </references>
      </pivotArea>
    </format>
    <format dxfId="163">
      <pivotArea dataOnly="0" labelOnly="1" fieldPosition="0">
        <references count="3">
          <reference field="2" count="1" selected="0">
            <x v="1"/>
          </reference>
          <reference field="3" count="1">
            <x v="29"/>
          </reference>
          <reference field="4" count="1" selected="0">
            <x v="9"/>
          </reference>
        </references>
      </pivotArea>
    </format>
    <format dxfId="162">
      <pivotArea dataOnly="0" labelOnly="1" fieldPosition="0">
        <references count="3">
          <reference field="2" count="1" selected="0">
            <x v="1"/>
          </reference>
          <reference field="3" count="1">
            <x v="30"/>
          </reference>
          <reference field="4" count="1" selected="0">
            <x v="2"/>
          </reference>
        </references>
      </pivotArea>
    </format>
    <format dxfId="161">
      <pivotArea dataOnly="0" labelOnly="1" fieldPosition="0">
        <references count="1">
          <reference field="1" count="0"/>
        </references>
      </pivotArea>
    </format>
    <format dxfId="160">
      <pivotArea dataOnly="0" labelOnly="1" fieldPosition="0">
        <references count="1">
          <reference field="1" count="1">
            <x v="5"/>
          </reference>
        </references>
      </pivotArea>
    </format>
  </formats>
  <pivotHierarchies count="67">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Avg Control Savings"/>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9" showRowHeaders="1" showColHeaders="1" showRowStripes="1" showColStripes="0" showLastColumn="1"/>
  <rowHierarchiesUsage count="3">
    <rowHierarchyUsage hierarchyUsage="30"/>
    <rowHierarchyUsage hierarchyUsage="31"/>
    <rowHierarchyUsage hierarchyUsage="32"/>
  </rowHierarchiesUsage>
  <colHierarchiesUsage count="1">
    <colHierarchyUsage hierarchyUsage="8"/>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RM_DB]"/>
        <x15:activeTabTopLevelEntity name="[TRM_Sources]"/>
      </x15:pivotTableUISettings>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C8B58BC-27C5-4858-A954-D80C6DA753C9}" name="EUL_Summary" cacheId="3" applyNumberFormats="0" applyBorderFormats="0" applyFontFormats="0" applyPatternFormats="0" applyAlignmentFormats="0" applyWidthHeightFormats="1" dataCaption="Values" tag="a8e3051a-0204-4a06-b7ec-330b10301bdc" updatedVersion="8" minRefreshableVersion="3" subtotalHiddenItems="1" itemPrintTitles="1" createdVersion="8" indent="0" outline="1" outlineData="1" multipleFieldFilters="0" chartFormat="17" rowHeaderCaption="Control Type">
  <location ref="B2:G9" firstHeaderRow="0" firstDataRow="1" firstDataCol="1"/>
  <pivotFields count="6">
    <pivotField axis="axisRow" allDrilled="1" subtotalTop="0" showAll="0" sortType="ascending" defaultSubtotal="0" defaultAttributeDrillState="1">
      <items count="6">
        <item x="0"/>
        <item x="1"/>
        <item x="2"/>
        <item x="3"/>
        <item x="4"/>
        <item x="5"/>
      </items>
      <autoSortScope>
        <pivotArea dataOnly="0" outline="0" fieldPosition="0">
          <references count="1">
            <reference field="4294967294" count="1" selected="0">
              <x v="1"/>
            </reference>
          </references>
        </pivotArea>
      </autoSortScope>
    </pivotField>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s>
  <rowFields count="1">
    <field x="0"/>
  </rowFields>
  <rowItems count="7">
    <i>
      <x v="4"/>
    </i>
    <i>
      <x/>
    </i>
    <i>
      <x v="1"/>
    </i>
    <i>
      <x v="5"/>
    </i>
    <i>
      <x v="3"/>
    </i>
    <i>
      <x v="2"/>
    </i>
    <i t="grand">
      <x/>
    </i>
  </rowItems>
  <colFields count="1">
    <field x="-2"/>
  </colFields>
  <colItems count="5">
    <i>
      <x/>
    </i>
    <i i="1">
      <x v="1"/>
    </i>
    <i i="2">
      <x v="2"/>
    </i>
    <i i="3">
      <x v="3"/>
    </i>
    <i i="4">
      <x v="4"/>
    </i>
  </colItems>
  <dataFields count="5">
    <dataField name="TRM Measure Count" fld="1" subtotal="count" baseField="0" baseItem="0"/>
    <dataField name="Avg Measure Life" fld="2" subtotal="average" baseField="0" baseItem="0" numFmtId="164"/>
    <dataField name="Min Measure Life" fld="3" subtotal="count" baseField="0" baseItem="0" numFmtId="164"/>
    <dataField name="Measure Life Range" fld="4" subtotal="count" baseField="0" baseItem="0" numFmtId="164"/>
    <dataField name="Max Measure Life" fld="5" subtotal="count" baseField="0" baseItem="0" numFmtId="164"/>
  </dataFields>
  <formats count="21">
    <format dxfId="91">
      <pivotArea dataOnly="0" labelOnly="1" outline="0" fieldPosition="0">
        <references count="1">
          <reference field="4294967294" count="1">
            <x v="0"/>
          </reference>
        </references>
      </pivotArea>
    </format>
    <format dxfId="90">
      <pivotArea outline="0" collapsedLevelsAreSubtotals="1" fieldPosition="0"/>
    </format>
    <format dxfId="89">
      <pivotArea dataOnly="0" labelOnly="1" outline="0" fieldPosition="0">
        <references count="1">
          <reference field="4294967294" count="1">
            <x v="0"/>
          </reference>
        </references>
      </pivotArea>
    </format>
    <format dxfId="88">
      <pivotArea field="0" type="button" dataOnly="0" labelOnly="1" outline="0" axis="axisRow" fieldPosition="0"/>
    </format>
    <format dxfId="87">
      <pivotArea dataOnly="0" labelOnly="1" outline="0" fieldPosition="0">
        <references count="1">
          <reference field="4294967294" count="1">
            <x v="0"/>
          </reference>
        </references>
      </pivotArea>
    </format>
    <format dxfId="86">
      <pivotArea type="all" dataOnly="0" outline="0" fieldPosition="0"/>
    </format>
    <format dxfId="85">
      <pivotArea outline="0" collapsedLevelsAreSubtotals="1" fieldPosition="0"/>
    </format>
    <format dxfId="84">
      <pivotArea field="0" type="button" dataOnly="0" labelOnly="1" outline="0" axis="axisRow" fieldPosition="0"/>
    </format>
    <format dxfId="83">
      <pivotArea dataOnly="0" labelOnly="1" fieldPosition="0">
        <references count="1">
          <reference field="0" count="0"/>
        </references>
      </pivotArea>
    </format>
    <format dxfId="82">
      <pivotArea dataOnly="0" labelOnly="1" grandRow="1" outline="0" fieldPosition="0"/>
    </format>
    <format dxfId="81">
      <pivotArea dataOnly="0" labelOnly="1" outline="0" fieldPosition="0">
        <references count="1">
          <reference field="4294967294" count="1">
            <x v="0"/>
          </reference>
        </references>
      </pivotArea>
    </format>
    <format dxfId="80">
      <pivotArea type="all" dataOnly="0" outline="0" fieldPosition="0"/>
    </format>
    <format dxfId="79">
      <pivotArea outline="0" collapsedLevelsAreSubtotals="1" fieldPosition="0"/>
    </format>
    <format dxfId="78">
      <pivotArea field="0" type="button" dataOnly="0" labelOnly="1" outline="0" axis="axisRow" fieldPosition="0"/>
    </format>
    <format dxfId="77">
      <pivotArea dataOnly="0" labelOnly="1" fieldPosition="0">
        <references count="1">
          <reference field="0" count="0"/>
        </references>
      </pivotArea>
    </format>
    <format dxfId="76">
      <pivotArea dataOnly="0" labelOnly="1" grandRow="1" outline="0" fieldPosition="0"/>
    </format>
    <format dxfId="75">
      <pivotArea dataOnly="0" labelOnly="1" outline="0" fieldPosition="0">
        <references count="1">
          <reference field="4294967294" count="1">
            <x v="0"/>
          </reference>
        </references>
      </pivotArea>
    </format>
    <format dxfId="74">
      <pivotArea outline="0" collapsedLevelsAreSubtotals="1" fieldPosition="0">
        <references count="1">
          <reference field="4294967294" count="4" selected="0">
            <x v="1"/>
            <x v="2"/>
            <x v="3"/>
            <x v="4"/>
          </reference>
        </references>
      </pivotArea>
    </format>
    <format dxfId="73">
      <pivotArea dataOnly="0" labelOnly="1" outline="0" fieldPosition="0">
        <references count="1">
          <reference field="4294967294" count="4">
            <x v="1"/>
            <x v="2"/>
            <x v="3"/>
            <x v="4"/>
          </reference>
        </references>
      </pivotArea>
    </format>
    <format dxfId="72">
      <pivotArea dataOnly="0" labelOnly="1" outline="0" fieldPosition="0">
        <references count="1">
          <reference field="4294967294" count="4">
            <x v="1"/>
            <x v="2"/>
            <x v="3"/>
            <x v="4"/>
          </reference>
        </references>
      </pivotArea>
    </format>
    <format dxfId="71">
      <pivotArea dataOnly="0" labelOnly="1" outline="0" fieldPosition="0">
        <references count="1">
          <reference field="4294967294" count="4">
            <x v="1"/>
            <x v="2"/>
            <x v="3"/>
            <x v="4"/>
          </reference>
        </references>
      </pivotArea>
    </format>
  </formats>
  <chartFormats count="10">
    <chartFormat chart="0" format="0" series="1">
      <pivotArea type="data" outline="0" fieldPosition="0">
        <references count="1">
          <reference field="4294967294" count="1" selected="0">
            <x v="0"/>
          </reference>
        </references>
      </pivotArea>
    </chartFormat>
    <chartFormat chart="0" format="5">
      <pivotArea type="data" outline="0" fieldPosition="0">
        <references count="2">
          <reference field="4294967294" count="1" selected="0">
            <x v="0"/>
          </reference>
          <reference field="0" count="1" selected="0">
            <x v="0"/>
          </reference>
        </references>
      </pivotArea>
    </chartFormat>
    <chartFormat chart="0" format="6">
      <pivotArea type="data" outline="0" fieldPosition="0">
        <references count="2">
          <reference field="4294967294" count="1" selected="0">
            <x v="0"/>
          </reference>
          <reference field="0" count="1" selected="0">
            <x v="4"/>
          </reference>
        </references>
      </pivotArea>
    </chartFormat>
    <chartFormat chart="0" format="7">
      <pivotArea type="data" outline="0" fieldPosition="0">
        <references count="2">
          <reference field="4294967294" count="1" selected="0">
            <x v="0"/>
          </reference>
          <reference field="0" count="1" selected="0">
            <x v="1"/>
          </reference>
        </references>
      </pivotArea>
    </chartFormat>
    <chartFormat chart="0" format="8">
      <pivotArea type="data" outline="0" fieldPosition="0">
        <references count="2">
          <reference field="4294967294" count="1" selected="0">
            <x v="0"/>
          </reference>
          <reference field="0" count="1" selected="0">
            <x v="1048832"/>
          </reference>
        </references>
      </pivotArea>
    </chartFormat>
    <chartFormat chart="8" format="13" series="1">
      <pivotArea type="data" outline="0" fieldPosition="0">
        <references count="1">
          <reference field="4294967294" count="1" selected="0">
            <x v="0"/>
          </reference>
        </references>
      </pivotArea>
    </chartFormat>
    <chartFormat chart="8" format="14" series="1">
      <pivotArea type="data" outline="0" fieldPosition="0">
        <references count="1">
          <reference field="4294967294" count="1" selected="0">
            <x v="1"/>
          </reference>
        </references>
      </pivotArea>
    </chartFormat>
    <chartFormat chart="8" format="15" series="1">
      <pivotArea type="data" outline="0" fieldPosition="0">
        <references count="1">
          <reference field="4294967294" count="1" selected="0">
            <x v="2"/>
          </reference>
        </references>
      </pivotArea>
    </chartFormat>
    <chartFormat chart="8" format="16" series="1">
      <pivotArea type="data" outline="0" fieldPosition="0">
        <references count="1">
          <reference field="4294967294" count="1" selected="0">
            <x v="3"/>
          </reference>
        </references>
      </pivotArea>
    </chartFormat>
    <chartFormat chart="8" format="17" series="1">
      <pivotArea type="data" outline="0" fieldPosition="0">
        <references count="1">
          <reference field="4294967294" count="1" selected="0">
            <x v="4"/>
          </reference>
        </references>
      </pivotArea>
    </chartFormat>
  </chartFormats>
  <pivotHierarchies count="67">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Avg Control Savings"/>
    <pivotHierarchy dragToData="1" caption="TRM Measure Count"/>
    <pivotHierarchy dragToData="1"/>
    <pivotHierarchy dragToData="1"/>
    <pivotHierarchy dragToData="1" caption="Avg Measure Life"/>
    <pivotHierarchy dragToData="1"/>
    <pivotHierarchy dragToData="1"/>
    <pivotHierarchy dragToRow="0" dragToCol="0" dragToPage="0" dragToData="1" caption="Max Control Savings"/>
    <pivotHierarchy dragToRow="0" dragToCol="0" dragToPage="0" dragToData="1" caption="Min Control Savings"/>
    <pivotHierarchy dragToRow="0" dragToCol="0" dragToPage="0" dragToData="1" caption="Control Savings Range"/>
    <pivotHierarchy dragToRow="0" dragToCol="0" dragToPage="0" dragToData="1" caption="Max Measure Life"/>
    <pivotHierarchy dragToRow="0" dragToCol="0" dragToPage="0" dragToData="1" caption="Min Measure Life"/>
    <pivotHierarchy dragToRow="0" dragToCol="0" dragToPage="0" dragToData="1" caption="Measure Life Range"/>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8"/>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RM_DB]"/>
        <x15:activeTabTopLevelEntity name="[TRM_Source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FD2D4348-0F8E-4F6A-9949-6BC209338697}" name="EUL_Detail" cacheId="4" applyNumberFormats="0" applyBorderFormats="0" applyFontFormats="0" applyPatternFormats="0" applyAlignmentFormats="0" applyWidthHeightFormats="1" dataCaption="Values" tag="cda8fd00-31c3-4f2c-aa78-f3f766811bb7" updatedVersion="8" minRefreshableVersion="3" subtotalHiddenItems="1" colGrandTotals="0" itemPrintTitles="1" createdVersion="8" indent="0" outline="1" outlineData="1" multipleFieldFilters="0" colHeaderCaption="Control Type">
  <location ref="B12:H61" firstHeaderRow="1" firstDataRow="2" firstDataCol="1"/>
  <pivotFields count="5">
    <pivotField axis="axisCol" allDrilled="1" showAll="0" defaultAttributeDrillState="1">
      <items count="7">
        <item x="4"/>
        <item x="0"/>
        <item x="1"/>
        <item x="5"/>
        <item x="3"/>
        <item x="2"/>
        <item t="default"/>
      </items>
    </pivotField>
    <pivotField axis="axisRow" allDrilled="1" showAll="0" dataSourceSort="1" defaultAttributeDrillState="1">
      <items count="3">
        <item x="0"/>
        <item x="1"/>
        <item t="default"/>
      </items>
    </pivotField>
    <pivotField axis="axisRow" allDrilled="1" showAll="0" dataSourceSort="1" defaultAttributeDrillState="1">
      <items count="3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t="default"/>
      </items>
    </pivotField>
    <pivotField axis="axisRow" allDrilled="1" showAll="0" dataSourceSort="1" defaultAttributeDrillState="1">
      <items count="11">
        <item x="0"/>
        <item x="1"/>
        <item x="2"/>
        <item x="3"/>
        <item x="4"/>
        <item x="5"/>
        <item x="6"/>
        <item x="7"/>
        <item x="8"/>
        <item x="9"/>
        <item t="default"/>
      </items>
    </pivotField>
    <pivotField dataField="1" showAll="0"/>
  </pivotFields>
  <rowFields count="3">
    <field x="1"/>
    <field x="3"/>
    <field x="2"/>
  </rowFields>
  <rowItems count="48">
    <i>
      <x/>
    </i>
    <i r="1">
      <x/>
    </i>
    <i r="2">
      <x/>
    </i>
    <i r="1">
      <x v="1"/>
    </i>
    <i r="2">
      <x v="1"/>
    </i>
    <i r="1">
      <x v="2"/>
    </i>
    <i r="2">
      <x v="2"/>
    </i>
    <i>
      <x v="1"/>
    </i>
    <i r="1">
      <x v="3"/>
    </i>
    <i r="2">
      <x v="3"/>
    </i>
    <i r="2">
      <x v="4"/>
    </i>
    <i r="2">
      <x v="5"/>
    </i>
    <i r="2">
      <x v="6"/>
    </i>
    <i r="2">
      <x v="7"/>
    </i>
    <i r="2">
      <x v="8"/>
    </i>
    <i r="1">
      <x v="4"/>
    </i>
    <i r="2">
      <x v="9"/>
    </i>
    <i r="2">
      <x v="10"/>
    </i>
    <i r="2">
      <x v="11"/>
    </i>
    <i r="2">
      <x v="12"/>
    </i>
    <i r="2">
      <x v="13"/>
    </i>
    <i r="2">
      <x v="14"/>
    </i>
    <i r="1">
      <x v="5"/>
    </i>
    <i r="2">
      <x v="15"/>
    </i>
    <i r="2">
      <x v="16"/>
    </i>
    <i r="1">
      <x v="6"/>
    </i>
    <i r="2">
      <x v="17"/>
    </i>
    <i r="2">
      <x v="18"/>
    </i>
    <i r="2">
      <x v="19"/>
    </i>
    <i r="2">
      <x v="20"/>
    </i>
    <i r="2">
      <x v="21"/>
    </i>
    <i r="2">
      <x v="22"/>
    </i>
    <i r="1">
      <x v="7"/>
    </i>
    <i r="2">
      <x v="23"/>
    </i>
    <i r="2">
      <x v="24"/>
    </i>
    <i r="2">
      <x v="25"/>
    </i>
    <i r="2">
      <x v="26"/>
    </i>
    <i r="1">
      <x v="8"/>
    </i>
    <i r="2">
      <x v="27"/>
    </i>
    <i r="2">
      <x v="28"/>
    </i>
    <i r="2">
      <x v="29"/>
    </i>
    <i r="1">
      <x v="9"/>
    </i>
    <i r="2">
      <x v="30"/>
    </i>
    <i r="1">
      <x v="2"/>
    </i>
    <i r="2">
      <x v="31"/>
    </i>
    <i r="2">
      <x v="32"/>
    </i>
    <i r="2">
      <x v="33"/>
    </i>
    <i t="grand">
      <x/>
    </i>
  </rowItems>
  <colFields count="1">
    <field x="0"/>
  </colFields>
  <colItems count="6">
    <i>
      <x/>
    </i>
    <i>
      <x v="1"/>
    </i>
    <i>
      <x v="2"/>
    </i>
    <i>
      <x v="3"/>
    </i>
    <i>
      <x v="4"/>
    </i>
    <i>
      <x v="5"/>
    </i>
  </colItems>
  <dataFields count="1">
    <dataField name="Avg Measure Life" fld="4" subtotal="average" baseField="3" baseItem="0" numFmtId="164"/>
  </dataFields>
  <formats count="49">
    <format dxfId="140">
      <pivotArea outline="0" collapsedLevelsAreSubtotals="1" fieldPosition="0"/>
    </format>
    <format dxfId="139">
      <pivotArea dataOnly="0" labelOnly="1" fieldPosition="0">
        <references count="1">
          <reference field="0" count="0"/>
        </references>
      </pivotArea>
    </format>
    <format dxfId="138">
      <pivotArea outline="0" collapsedLevelsAreSubtotals="1" fieldPosition="0"/>
    </format>
    <format dxfId="137">
      <pivotArea type="all" dataOnly="0" outline="0" fieldPosition="0"/>
    </format>
    <format dxfId="136">
      <pivotArea outline="0" collapsedLevelsAreSubtotals="1" fieldPosition="0"/>
    </format>
    <format dxfId="135">
      <pivotArea type="origin" dataOnly="0" labelOnly="1" outline="0" fieldPosition="0"/>
    </format>
    <format dxfId="134">
      <pivotArea field="0" type="button" dataOnly="0" labelOnly="1" outline="0" axis="axisCol" fieldPosition="0"/>
    </format>
    <format dxfId="133">
      <pivotArea type="topRight" dataOnly="0" labelOnly="1" outline="0" fieldPosition="0"/>
    </format>
    <format dxfId="132">
      <pivotArea field="1" type="button" dataOnly="0" labelOnly="1" outline="0" axis="axisRow" fieldPosition="0"/>
    </format>
    <format dxfId="131">
      <pivotArea dataOnly="0" labelOnly="1" fieldPosition="0">
        <references count="1">
          <reference field="1" count="0"/>
        </references>
      </pivotArea>
    </format>
    <format dxfId="130">
      <pivotArea dataOnly="0" labelOnly="1" grandRow="1" outline="0" fieldPosition="0"/>
    </format>
    <format dxfId="129">
      <pivotArea dataOnly="0" labelOnly="1" fieldPosition="0">
        <references count="2">
          <reference field="1" count="1" selected="0">
            <x v="0"/>
          </reference>
          <reference field="3" count="3">
            <x v="0"/>
            <x v="1"/>
            <x v="2"/>
          </reference>
        </references>
      </pivotArea>
    </format>
    <format dxfId="128">
      <pivotArea dataOnly="0" labelOnly="1" fieldPosition="0">
        <references count="2">
          <reference field="1" count="1" selected="0">
            <x v="1"/>
          </reference>
          <reference field="3" count="8">
            <x v="2"/>
            <x v="3"/>
            <x v="4"/>
            <x v="5"/>
            <x v="6"/>
            <x v="7"/>
            <x v="8"/>
            <x v="9"/>
          </reference>
        </references>
      </pivotArea>
    </format>
    <format dxfId="127">
      <pivotArea dataOnly="0" labelOnly="1" fieldPosition="0">
        <references count="3">
          <reference field="1" count="1" selected="0">
            <x v="0"/>
          </reference>
          <reference field="2" count="1">
            <x v="0"/>
          </reference>
          <reference field="3" count="1" selected="0">
            <x v="0"/>
          </reference>
        </references>
      </pivotArea>
    </format>
    <format dxfId="126">
      <pivotArea dataOnly="0" labelOnly="1" fieldPosition="0">
        <references count="3">
          <reference field="1" count="1" selected="0">
            <x v="0"/>
          </reference>
          <reference field="2" count="1">
            <x v="1"/>
          </reference>
          <reference field="3" count="1" selected="0">
            <x v="1"/>
          </reference>
        </references>
      </pivotArea>
    </format>
    <format dxfId="125">
      <pivotArea dataOnly="0" labelOnly="1" fieldPosition="0">
        <references count="3">
          <reference field="1" count="1" selected="0">
            <x v="0"/>
          </reference>
          <reference field="2" count="1">
            <x v="2"/>
          </reference>
          <reference field="3" count="1" selected="0">
            <x v="2"/>
          </reference>
        </references>
      </pivotArea>
    </format>
    <format dxfId="124">
      <pivotArea dataOnly="0" labelOnly="1" fieldPosition="0">
        <references count="3">
          <reference field="1" count="1" selected="0">
            <x v="1"/>
          </reference>
          <reference field="2" count="5">
            <x v="3"/>
            <x v="5"/>
            <x v="6"/>
            <x v="7"/>
            <x v="8"/>
          </reference>
          <reference field="3" count="1" selected="0">
            <x v="3"/>
          </reference>
        </references>
      </pivotArea>
    </format>
    <format dxfId="123">
      <pivotArea dataOnly="0" labelOnly="1" fieldPosition="0">
        <references count="3">
          <reference field="1" count="1" selected="0">
            <x v="1"/>
          </reference>
          <reference field="2" count="6">
            <x v="9"/>
            <x v="10"/>
            <x v="11"/>
            <x v="12"/>
            <x v="13"/>
            <x v="14"/>
          </reference>
          <reference field="3" count="1" selected="0">
            <x v="4"/>
          </reference>
        </references>
      </pivotArea>
    </format>
    <format dxfId="122">
      <pivotArea dataOnly="0" labelOnly="1" fieldPosition="0">
        <references count="3">
          <reference field="1" count="1" selected="0">
            <x v="1"/>
          </reference>
          <reference field="2" count="2">
            <x v="15"/>
            <x v="16"/>
          </reference>
          <reference field="3" count="1" selected="0">
            <x v="5"/>
          </reference>
        </references>
      </pivotArea>
    </format>
    <format dxfId="121">
      <pivotArea dataOnly="0" labelOnly="1" fieldPosition="0">
        <references count="3">
          <reference field="1" count="1" selected="0">
            <x v="1"/>
          </reference>
          <reference field="2" count="5">
            <x v="17"/>
            <x v="18"/>
            <x v="19"/>
            <x v="20"/>
            <x v="22"/>
          </reference>
          <reference field="3" count="1" selected="0">
            <x v="6"/>
          </reference>
        </references>
      </pivotArea>
    </format>
    <format dxfId="120">
      <pivotArea dataOnly="0" labelOnly="1" fieldPosition="0">
        <references count="3">
          <reference field="1" count="1" selected="0">
            <x v="1"/>
          </reference>
          <reference field="2" count="4">
            <x v="23"/>
            <x v="24"/>
            <x v="25"/>
            <x v="26"/>
          </reference>
          <reference field="3" count="1" selected="0">
            <x v="7"/>
          </reference>
        </references>
      </pivotArea>
    </format>
    <format dxfId="119">
      <pivotArea dataOnly="0" labelOnly="1" fieldPosition="0">
        <references count="3">
          <reference field="1" count="1" selected="0">
            <x v="1"/>
          </reference>
          <reference field="2" count="3">
            <x v="27"/>
            <x v="28"/>
            <x v="29"/>
          </reference>
          <reference field="3" count="1" selected="0">
            <x v="8"/>
          </reference>
        </references>
      </pivotArea>
    </format>
    <format dxfId="118">
      <pivotArea dataOnly="0" labelOnly="1" fieldPosition="0">
        <references count="3">
          <reference field="1" count="1" selected="0">
            <x v="1"/>
          </reference>
          <reference field="2" count="1">
            <x v="30"/>
          </reference>
          <reference field="3" count="1" selected="0">
            <x v="9"/>
          </reference>
        </references>
      </pivotArea>
    </format>
    <format dxfId="117">
      <pivotArea dataOnly="0" labelOnly="1" fieldPosition="0">
        <references count="3">
          <reference field="1" count="1" selected="0">
            <x v="1"/>
          </reference>
          <reference field="2" count="1">
            <x v="31"/>
          </reference>
          <reference field="3" count="1" selected="0">
            <x v="2"/>
          </reference>
        </references>
      </pivotArea>
    </format>
    <format dxfId="116">
      <pivotArea dataOnly="0" labelOnly="1" fieldPosition="0">
        <references count="1">
          <reference field="0" count="0"/>
        </references>
      </pivotArea>
    </format>
    <format dxfId="115">
      <pivotArea type="all" dataOnly="0" outline="0" fieldPosition="0"/>
    </format>
    <format dxfId="114">
      <pivotArea outline="0" collapsedLevelsAreSubtotals="1" fieldPosition="0"/>
    </format>
    <format dxfId="113">
      <pivotArea type="origin" dataOnly="0" labelOnly="1" outline="0" fieldPosition="0"/>
    </format>
    <format dxfId="112">
      <pivotArea field="0" type="button" dataOnly="0" labelOnly="1" outline="0" axis="axisCol" fieldPosition="0"/>
    </format>
    <format dxfId="111">
      <pivotArea type="topRight" dataOnly="0" labelOnly="1" outline="0" fieldPosition="0"/>
    </format>
    <format dxfId="110">
      <pivotArea field="1" type="button" dataOnly="0" labelOnly="1" outline="0" axis="axisRow" fieldPosition="0"/>
    </format>
    <format dxfId="109">
      <pivotArea dataOnly="0" labelOnly="1" fieldPosition="0">
        <references count="1">
          <reference field="1" count="0"/>
        </references>
      </pivotArea>
    </format>
    <format dxfId="108">
      <pivotArea dataOnly="0" labelOnly="1" grandRow="1" outline="0" fieldPosition="0"/>
    </format>
    <format dxfId="107">
      <pivotArea dataOnly="0" labelOnly="1" fieldPosition="0">
        <references count="2">
          <reference field="1" count="1" selected="0">
            <x v="0"/>
          </reference>
          <reference field="3" count="3">
            <x v="0"/>
            <x v="1"/>
            <x v="2"/>
          </reference>
        </references>
      </pivotArea>
    </format>
    <format dxfId="106">
      <pivotArea dataOnly="0" labelOnly="1" fieldPosition="0">
        <references count="2">
          <reference field="1" count="1" selected="0">
            <x v="1"/>
          </reference>
          <reference field="3" count="8">
            <x v="2"/>
            <x v="3"/>
            <x v="4"/>
            <x v="5"/>
            <x v="6"/>
            <x v="7"/>
            <x v="8"/>
            <x v="9"/>
          </reference>
        </references>
      </pivotArea>
    </format>
    <format dxfId="105">
      <pivotArea dataOnly="0" labelOnly="1" fieldPosition="0">
        <references count="3">
          <reference field="1" count="1" selected="0">
            <x v="0"/>
          </reference>
          <reference field="2" count="1">
            <x v="0"/>
          </reference>
          <reference field="3" count="1" selected="0">
            <x v="0"/>
          </reference>
        </references>
      </pivotArea>
    </format>
    <format dxfId="104">
      <pivotArea dataOnly="0" labelOnly="1" fieldPosition="0">
        <references count="3">
          <reference field="1" count="1" selected="0">
            <x v="0"/>
          </reference>
          <reference field="2" count="1">
            <x v="1"/>
          </reference>
          <reference field="3" count="1" selected="0">
            <x v="1"/>
          </reference>
        </references>
      </pivotArea>
    </format>
    <format dxfId="103">
      <pivotArea dataOnly="0" labelOnly="1" fieldPosition="0">
        <references count="3">
          <reference field="1" count="1" selected="0">
            <x v="0"/>
          </reference>
          <reference field="2" count="1">
            <x v="2"/>
          </reference>
          <reference field="3" count="1" selected="0">
            <x v="2"/>
          </reference>
        </references>
      </pivotArea>
    </format>
    <format dxfId="102">
      <pivotArea dataOnly="0" labelOnly="1" fieldPosition="0">
        <references count="3">
          <reference field="1" count="1" selected="0">
            <x v="1"/>
          </reference>
          <reference field="2" count="5">
            <x v="3"/>
            <x v="5"/>
            <x v="6"/>
            <x v="7"/>
            <x v="8"/>
          </reference>
          <reference field="3" count="1" selected="0">
            <x v="3"/>
          </reference>
        </references>
      </pivotArea>
    </format>
    <format dxfId="101">
      <pivotArea dataOnly="0" labelOnly="1" fieldPosition="0">
        <references count="3">
          <reference field="1" count="1" selected="0">
            <x v="1"/>
          </reference>
          <reference field="2" count="6">
            <x v="9"/>
            <x v="10"/>
            <x v="11"/>
            <x v="12"/>
            <x v="13"/>
            <x v="14"/>
          </reference>
          <reference field="3" count="1" selected="0">
            <x v="4"/>
          </reference>
        </references>
      </pivotArea>
    </format>
    <format dxfId="100">
      <pivotArea dataOnly="0" labelOnly="1" fieldPosition="0">
        <references count="3">
          <reference field="1" count="1" selected="0">
            <x v="1"/>
          </reference>
          <reference field="2" count="2">
            <x v="15"/>
            <x v="16"/>
          </reference>
          <reference field="3" count="1" selected="0">
            <x v="5"/>
          </reference>
        </references>
      </pivotArea>
    </format>
    <format dxfId="99">
      <pivotArea dataOnly="0" labelOnly="1" fieldPosition="0">
        <references count="3">
          <reference field="1" count="1" selected="0">
            <x v="1"/>
          </reference>
          <reference field="2" count="5">
            <x v="17"/>
            <x v="18"/>
            <x v="19"/>
            <x v="20"/>
            <x v="22"/>
          </reference>
          <reference field="3" count="1" selected="0">
            <x v="6"/>
          </reference>
        </references>
      </pivotArea>
    </format>
    <format dxfId="98">
      <pivotArea dataOnly="0" labelOnly="1" fieldPosition="0">
        <references count="3">
          <reference field="1" count="1" selected="0">
            <x v="1"/>
          </reference>
          <reference field="2" count="4">
            <x v="23"/>
            <x v="24"/>
            <x v="25"/>
            <x v="26"/>
          </reference>
          <reference field="3" count="1" selected="0">
            <x v="7"/>
          </reference>
        </references>
      </pivotArea>
    </format>
    <format dxfId="97">
      <pivotArea dataOnly="0" labelOnly="1" fieldPosition="0">
        <references count="3">
          <reference field="1" count="1" selected="0">
            <x v="1"/>
          </reference>
          <reference field="2" count="3">
            <x v="27"/>
            <x v="28"/>
            <x v="29"/>
          </reference>
          <reference field="3" count="1" selected="0">
            <x v="8"/>
          </reference>
        </references>
      </pivotArea>
    </format>
    <format dxfId="96">
      <pivotArea dataOnly="0" labelOnly="1" fieldPosition="0">
        <references count="3">
          <reference field="1" count="1" selected="0">
            <x v="1"/>
          </reference>
          <reference field="2" count="1">
            <x v="30"/>
          </reference>
          <reference field="3" count="1" selected="0">
            <x v="9"/>
          </reference>
        </references>
      </pivotArea>
    </format>
    <format dxfId="95">
      <pivotArea dataOnly="0" labelOnly="1" fieldPosition="0">
        <references count="3">
          <reference field="1" count="1" selected="0">
            <x v="1"/>
          </reference>
          <reference field="2" count="1">
            <x v="31"/>
          </reference>
          <reference field="3" count="1" selected="0">
            <x v="2"/>
          </reference>
        </references>
      </pivotArea>
    </format>
    <format dxfId="94">
      <pivotArea dataOnly="0" labelOnly="1" fieldPosition="0">
        <references count="1">
          <reference field="0" count="0"/>
        </references>
      </pivotArea>
    </format>
    <format dxfId="93">
      <pivotArea outline="0" collapsedLevelsAreSubtotals="1" fieldPosition="0"/>
    </format>
    <format dxfId="92">
      <pivotArea dataOnly="0" outline="0" fieldPosition="0">
        <references count="1">
          <reference field="0" count="1">
            <x v="3"/>
          </reference>
        </references>
      </pivotArea>
    </format>
  </formats>
  <pivotHierarchies count="67">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Avg Control Savings"/>
    <pivotHierarchy dragToData="1"/>
    <pivotHierarchy dragToData="1"/>
    <pivotHierarchy dragToData="1"/>
    <pivotHierarchy dragToData="1" caption="Avg Measure Life"/>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9" showRowHeaders="1" showColHeaders="1" showRowStripes="1" showColStripes="0" showLastColumn="1"/>
  <rowHierarchiesUsage count="3">
    <rowHierarchyUsage hierarchyUsage="30"/>
    <rowHierarchyUsage hierarchyUsage="31"/>
    <rowHierarchyUsage hierarchyUsage="32"/>
  </rowHierarchiesUsage>
  <colHierarchiesUsage count="1">
    <colHierarchyUsage hierarchyUsage="8"/>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RM_DB]"/>
        <x15:activeTabTopLevelEntity name="[TRM_Sources]"/>
      </x15:pivotTableUISettings>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E745A9BF-DFEB-46AF-AF24-605722EC5CB4}" name="Hours_Detail" cacheId="6" applyNumberFormats="0" applyBorderFormats="0" applyFontFormats="0" applyPatternFormats="0" applyAlignmentFormats="0" applyWidthHeightFormats="1" dataCaption="Values" tag="cda8fd00-31c3-4f2c-aa78-f3f766811bb7" updatedVersion="8" minRefreshableVersion="3" subtotalHiddenItems="1" colGrandTotals="0" itemPrintTitles="1" createdVersion="8" indent="0" outline="1" outlineData="1" multipleFieldFilters="0" colHeaderCaption="Control Type">
  <location ref="B12:H61" firstHeaderRow="1" firstDataRow="2" firstDataCol="1"/>
  <pivotFields count="5">
    <pivotField axis="axisCol" allDrilled="1" showAll="0" defaultAttributeDrillState="1">
      <items count="7">
        <item x="4"/>
        <item x="0"/>
        <item x="1"/>
        <item x="5"/>
        <item x="3"/>
        <item x="2"/>
        <item t="default"/>
      </items>
    </pivotField>
    <pivotField axis="axisRow" allDrilled="1" showAll="0" dataSourceSort="1" defaultAttributeDrillState="1">
      <items count="3">
        <item x="0"/>
        <item x="1"/>
        <item t="default"/>
      </items>
    </pivotField>
    <pivotField axis="axisRow" allDrilled="1" showAll="0" dataSourceSort="1" defaultAttributeDrillState="1">
      <items count="3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t="default"/>
      </items>
    </pivotField>
    <pivotField axis="axisRow" allDrilled="1" showAll="0" dataSourceSort="1" defaultAttributeDrillState="1">
      <items count="11">
        <item x="0"/>
        <item x="1"/>
        <item x="2"/>
        <item x="3"/>
        <item x="4"/>
        <item x="5"/>
        <item x="6"/>
        <item x="7"/>
        <item x="8"/>
        <item x="9"/>
        <item t="default"/>
      </items>
    </pivotField>
    <pivotField dataField="1" showAll="0"/>
  </pivotFields>
  <rowFields count="3">
    <field x="1"/>
    <field x="3"/>
    <field x="2"/>
  </rowFields>
  <rowItems count="48">
    <i>
      <x/>
    </i>
    <i r="1">
      <x/>
    </i>
    <i r="2">
      <x/>
    </i>
    <i r="1">
      <x v="1"/>
    </i>
    <i r="2">
      <x v="1"/>
    </i>
    <i r="1">
      <x v="2"/>
    </i>
    <i r="2">
      <x v="2"/>
    </i>
    <i>
      <x v="1"/>
    </i>
    <i r="1">
      <x v="3"/>
    </i>
    <i r="2">
      <x v="3"/>
    </i>
    <i r="2">
      <x v="4"/>
    </i>
    <i r="2">
      <x v="5"/>
    </i>
    <i r="2">
      <x v="6"/>
    </i>
    <i r="2">
      <x v="7"/>
    </i>
    <i r="2">
      <x v="8"/>
    </i>
    <i r="1">
      <x v="4"/>
    </i>
    <i r="2">
      <x v="9"/>
    </i>
    <i r="2">
      <x v="10"/>
    </i>
    <i r="2">
      <x v="11"/>
    </i>
    <i r="2">
      <x v="12"/>
    </i>
    <i r="2">
      <x v="13"/>
    </i>
    <i r="2">
      <x v="14"/>
    </i>
    <i r="1">
      <x v="5"/>
    </i>
    <i r="2">
      <x v="15"/>
    </i>
    <i r="2">
      <x v="16"/>
    </i>
    <i r="1">
      <x v="6"/>
    </i>
    <i r="2">
      <x v="17"/>
    </i>
    <i r="2">
      <x v="18"/>
    </i>
    <i r="2">
      <x v="19"/>
    </i>
    <i r="2">
      <x v="20"/>
    </i>
    <i r="2">
      <x v="21"/>
    </i>
    <i r="2">
      <x v="22"/>
    </i>
    <i r="1">
      <x v="7"/>
    </i>
    <i r="2">
      <x v="23"/>
    </i>
    <i r="2">
      <x v="24"/>
    </i>
    <i r="2">
      <x v="25"/>
    </i>
    <i r="2">
      <x v="26"/>
    </i>
    <i r="1">
      <x v="8"/>
    </i>
    <i r="2">
      <x v="27"/>
    </i>
    <i r="2">
      <x v="28"/>
    </i>
    <i r="2">
      <x v="29"/>
    </i>
    <i r="1">
      <x v="9"/>
    </i>
    <i r="2">
      <x v="30"/>
    </i>
    <i r="1">
      <x v="2"/>
    </i>
    <i r="2">
      <x v="31"/>
    </i>
    <i r="2">
      <x v="32"/>
    </i>
    <i r="2">
      <x v="33"/>
    </i>
    <i t="grand">
      <x/>
    </i>
  </rowItems>
  <colFields count="1">
    <field x="0"/>
  </colFields>
  <colItems count="6">
    <i>
      <x/>
    </i>
    <i>
      <x v="1"/>
    </i>
    <i>
      <x v="2"/>
    </i>
    <i>
      <x v="3"/>
    </i>
    <i>
      <x v="4"/>
    </i>
    <i>
      <x v="5"/>
    </i>
  </colItems>
  <dataFields count="1">
    <dataField name="Avg Operating Hours" fld="4" subtotal="average" baseField="1" baseItem="0" numFmtId="3"/>
  </dataFields>
  <formats count="49">
    <format dxfId="48">
      <pivotArea outline="0" collapsedLevelsAreSubtotals="1" fieldPosition="0"/>
    </format>
    <format dxfId="47">
      <pivotArea dataOnly="0" labelOnly="1" fieldPosition="0">
        <references count="1">
          <reference field="0" count="0"/>
        </references>
      </pivotArea>
    </format>
    <format dxfId="46">
      <pivotArea outline="0" collapsedLevelsAreSubtotals="1" fieldPosition="0"/>
    </format>
    <format dxfId="45">
      <pivotArea type="all" dataOnly="0" outline="0" fieldPosition="0"/>
    </format>
    <format dxfId="44">
      <pivotArea outline="0" collapsedLevelsAreSubtotals="1" fieldPosition="0"/>
    </format>
    <format dxfId="43">
      <pivotArea type="origin" dataOnly="0" labelOnly="1" outline="0" fieldPosition="0"/>
    </format>
    <format dxfId="42">
      <pivotArea field="0" type="button" dataOnly="0" labelOnly="1" outline="0" axis="axisCol" fieldPosition="0"/>
    </format>
    <format dxfId="41">
      <pivotArea type="topRight" dataOnly="0" labelOnly="1" outline="0" fieldPosition="0"/>
    </format>
    <format dxfId="40">
      <pivotArea field="1" type="button" dataOnly="0" labelOnly="1" outline="0" axis="axisRow" fieldPosition="0"/>
    </format>
    <format dxfId="39">
      <pivotArea dataOnly="0" labelOnly="1" fieldPosition="0">
        <references count="1">
          <reference field="1" count="0"/>
        </references>
      </pivotArea>
    </format>
    <format dxfId="38">
      <pivotArea dataOnly="0" labelOnly="1" grandRow="1" outline="0" fieldPosition="0"/>
    </format>
    <format dxfId="37">
      <pivotArea dataOnly="0" labelOnly="1" fieldPosition="0">
        <references count="2">
          <reference field="1" count="1" selected="0">
            <x v="0"/>
          </reference>
          <reference field="3" count="3">
            <x v="0"/>
            <x v="1"/>
            <x v="2"/>
          </reference>
        </references>
      </pivotArea>
    </format>
    <format dxfId="36">
      <pivotArea dataOnly="0" labelOnly="1" fieldPosition="0">
        <references count="2">
          <reference field="1" count="1" selected="0">
            <x v="1"/>
          </reference>
          <reference field="3" count="8">
            <x v="2"/>
            <x v="3"/>
            <x v="4"/>
            <x v="5"/>
            <x v="6"/>
            <x v="7"/>
            <x v="8"/>
            <x v="9"/>
          </reference>
        </references>
      </pivotArea>
    </format>
    <format dxfId="35">
      <pivotArea dataOnly="0" labelOnly="1" fieldPosition="0">
        <references count="3">
          <reference field="1" count="1" selected="0">
            <x v="0"/>
          </reference>
          <reference field="2" count="1">
            <x v="0"/>
          </reference>
          <reference field="3" count="1" selected="0">
            <x v="0"/>
          </reference>
        </references>
      </pivotArea>
    </format>
    <format dxfId="34">
      <pivotArea dataOnly="0" labelOnly="1" fieldPosition="0">
        <references count="3">
          <reference field="1" count="1" selected="0">
            <x v="0"/>
          </reference>
          <reference field="2" count="1">
            <x v="1"/>
          </reference>
          <reference field="3" count="1" selected="0">
            <x v="1"/>
          </reference>
        </references>
      </pivotArea>
    </format>
    <format dxfId="33">
      <pivotArea dataOnly="0" labelOnly="1" fieldPosition="0">
        <references count="3">
          <reference field="1" count="1" selected="0">
            <x v="0"/>
          </reference>
          <reference field="2" count="1">
            <x v="2"/>
          </reference>
          <reference field="3" count="1" selected="0">
            <x v="2"/>
          </reference>
        </references>
      </pivotArea>
    </format>
    <format dxfId="32">
      <pivotArea dataOnly="0" labelOnly="1" fieldPosition="0">
        <references count="3">
          <reference field="1" count="1" selected="0">
            <x v="1"/>
          </reference>
          <reference field="2" count="5">
            <x v="3"/>
            <x v="5"/>
            <x v="6"/>
            <x v="7"/>
            <x v="8"/>
          </reference>
          <reference field="3" count="1" selected="0">
            <x v="3"/>
          </reference>
        </references>
      </pivotArea>
    </format>
    <format dxfId="31">
      <pivotArea dataOnly="0" labelOnly="1" fieldPosition="0">
        <references count="3">
          <reference field="1" count="1" selected="0">
            <x v="1"/>
          </reference>
          <reference field="2" count="6">
            <x v="9"/>
            <x v="10"/>
            <x v="11"/>
            <x v="12"/>
            <x v="13"/>
            <x v="14"/>
          </reference>
          <reference field="3" count="1" selected="0">
            <x v="4"/>
          </reference>
        </references>
      </pivotArea>
    </format>
    <format dxfId="30">
      <pivotArea dataOnly="0" labelOnly="1" fieldPosition="0">
        <references count="3">
          <reference field="1" count="1" selected="0">
            <x v="1"/>
          </reference>
          <reference field="2" count="2">
            <x v="15"/>
            <x v="16"/>
          </reference>
          <reference field="3" count="1" selected="0">
            <x v="5"/>
          </reference>
        </references>
      </pivotArea>
    </format>
    <format dxfId="29">
      <pivotArea dataOnly="0" labelOnly="1" fieldPosition="0">
        <references count="3">
          <reference field="1" count="1" selected="0">
            <x v="1"/>
          </reference>
          <reference field="2" count="5">
            <x v="17"/>
            <x v="18"/>
            <x v="19"/>
            <x v="20"/>
            <x v="22"/>
          </reference>
          <reference field="3" count="1" selected="0">
            <x v="6"/>
          </reference>
        </references>
      </pivotArea>
    </format>
    <format dxfId="28">
      <pivotArea dataOnly="0" labelOnly="1" fieldPosition="0">
        <references count="3">
          <reference field="1" count="1" selected="0">
            <x v="1"/>
          </reference>
          <reference field="2" count="4">
            <x v="23"/>
            <x v="24"/>
            <x v="25"/>
            <x v="26"/>
          </reference>
          <reference field="3" count="1" selected="0">
            <x v="7"/>
          </reference>
        </references>
      </pivotArea>
    </format>
    <format dxfId="27">
      <pivotArea dataOnly="0" labelOnly="1" fieldPosition="0">
        <references count="3">
          <reference field="1" count="1" selected="0">
            <x v="1"/>
          </reference>
          <reference field="2" count="3">
            <x v="27"/>
            <x v="28"/>
            <x v="29"/>
          </reference>
          <reference field="3" count="1" selected="0">
            <x v="8"/>
          </reference>
        </references>
      </pivotArea>
    </format>
    <format dxfId="26">
      <pivotArea dataOnly="0" labelOnly="1" fieldPosition="0">
        <references count="3">
          <reference field="1" count="1" selected="0">
            <x v="1"/>
          </reference>
          <reference field="2" count="1">
            <x v="30"/>
          </reference>
          <reference field="3" count="1" selected="0">
            <x v="9"/>
          </reference>
        </references>
      </pivotArea>
    </format>
    <format dxfId="25">
      <pivotArea dataOnly="0" labelOnly="1" fieldPosition="0">
        <references count="3">
          <reference field="1" count="1" selected="0">
            <x v="1"/>
          </reference>
          <reference field="2" count="1">
            <x v="31"/>
          </reference>
          <reference field="3" count="1" selected="0">
            <x v="2"/>
          </reference>
        </references>
      </pivotArea>
    </format>
    <format dxfId="24">
      <pivotArea dataOnly="0" labelOnly="1" fieldPosition="0">
        <references count="1">
          <reference field="0" count="0"/>
        </references>
      </pivotArea>
    </format>
    <format dxfId="23">
      <pivotArea type="all" dataOnly="0" outline="0" fieldPosition="0"/>
    </format>
    <format dxfId="22">
      <pivotArea outline="0" collapsedLevelsAreSubtotals="1" fieldPosition="0"/>
    </format>
    <format dxfId="21">
      <pivotArea type="origin" dataOnly="0" labelOnly="1" outline="0" fieldPosition="0"/>
    </format>
    <format dxfId="20">
      <pivotArea field="0" type="button" dataOnly="0" labelOnly="1" outline="0" axis="axisCol" fieldPosition="0"/>
    </format>
    <format dxfId="19">
      <pivotArea type="topRight" dataOnly="0" labelOnly="1" outline="0" fieldPosition="0"/>
    </format>
    <format dxfId="18">
      <pivotArea field="1" type="button" dataOnly="0" labelOnly="1" outline="0" axis="axisRow" fieldPosition="0"/>
    </format>
    <format dxfId="17">
      <pivotArea dataOnly="0" labelOnly="1" fieldPosition="0">
        <references count="1">
          <reference field="1" count="0"/>
        </references>
      </pivotArea>
    </format>
    <format dxfId="16">
      <pivotArea dataOnly="0" labelOnly="1" grandRow="1" outline="0" fieldPosition="0"/>
    </format>
    <format dxfId="15">
      <pivotArea dataOnly="0" labelOnly="1" fieldPosition="0">
        <references count="2">
          <reference field="1" count="1" selected="0">
            <x v="0"/>
          </reference>
          <reference field="3" count="3">
            <x v="0"/>
            <x v="1"/>
            <x v="2"/>
          </reference>
        </references>
      </pivotArea>
    </format>
    <format dxfId="14">
      <pivotArea dataOnly="0" labelOnly="1" fieldPosition="0">
        <references count="2">
          <reference field="1" count="1" selected="0">
            <x v="1"/>
          </reference>
          <reference field="3" count="8">
            <x v="2"/>
            <x v="3"/>
            <x v="4"/>
            <x v="5"/>
            <x v="6"/>
            <x v="7"/>
            <x v="8"/>
            <x v="9"/>
          </reference>
        </references>
      </pivotArea>
    </format>
    <format dxfId="13">
      <pivotArea dataOnly="0" labelOnly="1" fieldPosition="0">
        <references count="3">
          <reference field="1" count="1" selected="0">
            <x v="0"/>
          </reference>
          <reference field="2" count="1">
            <x v="0"/>
          </reference>
          <reference field="3" count="1" selected="0">
            <x v="0"/>
          </reference>
        </references>
      </pivotArea>
    </format>
    <format dxfId="12">
      <pivotArea dataOnly="0" labelOnly="1" fieldPosition="0">
        <references count="3">
          <reference field="1" count="1" selected="0">
            <x v="0"/>
          </reference>
          <reference field="2" count="1">
            <x v="1"/>
          </reference>
          <reference field="3" count="1" selected="0">
            <x v="1"/>
          </reference>
        </references>
      </pivotArea>
    </format>
    <format dxfId="11">
      <pivotArea dataOnly="0" labelOnly="1" fieldPosition="0">
        <references count="3">
          <reference field="1" count="1" selected="0">
            <x v="0"/>
          </reference>
          <reference field="2" count="1">
            <x v="2"/>
          </reference>
          <reference field="3" count="1" selected="0">
            <x v="2"/>
          </reference>
        </references>
      </pivotArea>
    </format>
    <format dxfId="10">
      <pivotArea dataOnly="0" labelOnly="1" fieldPosition="0">
        <references count="3">
          <reference field="1" count="1" selected="0">
            <x v="1"/>
          </reference>
          <reference field="2" count="5">
            <x v="3"/>
            <x v="5"/>
            <x v="6"/>
            <x v="7"/>
            <x v="8"/>
          </reference>
          <reference field="3" count="1" selected="0">
            <x v="3"/>
          </reference>
        </references>
      </pivotArea>
    </format>
    <format dxfId="9">
      <pivotArea dataOnly="0" labelOnly="1" fieldPosition="0">
        <references count="3">
          <reference field="1" count="1" selected="0">
            <x v="1"/>
          </reference>
          <reference field="2" count="6">
            <x v="9"/>
            <x v="10"/>
            <x v="11"/>
            <x v="12"/>
            <x v="13"/>
            <x v="14"/>
          </reference>
          <reference field="3" count="1" selected="0">
            <x v="4"/>
          </reference>
        </references>
      </pivotArea>
    </format>
    <format dxfId="8">
      <pivotArea dataOnly="0" labelOnly="1" fieldPosition="0">
        <references count="3">
          <reference field="1" count="1" selected="0">
            <x v="1"/>
          </reference>
          <reference field="2" count="2">
            <x v="15"/>
            <x v="16"/>
          </reference>
          <reference field="3" count="1" selected="0">
            <x v="5"/>
          </reference>
        </references>
      </pivotArea>
    </format>
    <format dxfId="7">
      <pivotArea dataOnly="0" labelOnly="1" fieldPosition="0">
        <references count="3">
          <reference field="1" count="1" selected="0">
            <x v="1"/>
          </reference>
          <reference field="2" count="5">
            <x v="17"/>
            <x v="18"/>
            <x v="19"/>
            <x v="20"/>
            <x v="22"/>
          </reference>
          <reference field="3" count="1" selected="0">
            <x v="6"/>
          </reference>
        </references>
      </pivotArea>
    </format>
    <format dxfId="6">
      <pivotArea dataOnly="0" labelOnly="1" fieldPosition="0">
        <references count="3">
          <reference field="1" count="1" selected="0">
            <x v="1"/>
          </reference>
          <reference field="2" count="4">
            <x v="23"/>
            <x v="24"/>
            <x v="25"/>
            <x v="26"/>
          </reference>
          <reference field="3" count="1" selected="0">
            <x v="7"/>
          </reference>
        </references>
      </pivotArea>
    </format>
    <format dxfId="5">
      <pivotArea dataOnly="0" labelOnly="1" fieldPosition="0">
        <references count="3">
          <reference field="1" count="1" selected="0">
            <x v="1"/>
          </reference>
          <reference field="2" count="3">
            <x v="27"/>
            <x v="28"/>
            <x v="29"/>
          </reference>
          <reference field="3" count="1" selected="0">
            <x v="8"/>
          </reference>
        </references>
      </pivotArea>
    </format>
    <format dxfId="4">
      <pivotArea dataOnly="0" labelOnly="1" fieldPosition="0">
        <references count="3">
          <reference field="1" count="1" selected="0">
            <x v="1"/>
          </reference>
          <reference field="2" count="1">
            <x v="30"/>
          </reference>
          <reference field="3" count="1" selected="0">
            <x v="9"/>
          </reference>
        </references>
      </pivotArea>
    </format>
    <format dxfId="3">
      <pivotArea dataOnly="0" labelOnly="1" fieldPosition="0">
        <references count="3">
          <reference field="1" count="1" selected="0">
            <x v="1"/>
          </reference>
          <reference field="2" count="1">
            <x v="31"/>
          </reference>
          <reference field="3" count="1" selected="0">
            <x v="2"/>
          </reference>
        </references>
      </pivotArea>
    </format>
    <format dxfId="2">
      <pivotArea dataOnly="0" labelOnly="1" fieldPosition="0">
        <references count="1">
          <reference field="0" count="0"/>
        </references>
      </pivotArea>
    </format>
    <format dxfId="1">
      <pivotArea outline="0" collapsedLevelsAreSubtotals="1" fieldPosition="0"/>
    </format>
    <format dxfId="0">
      <pivotArea dataOnly="0" labelOnly="1" fieldPosition="0">
        <references count="1">
          <reference field="0" count="1">
            <x v="3"/>
          </reference>
        </references>
      </pivotArea>
    </format>
  </formats>
  <pivotHierarchies count="67">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Avg Control Savings"/>
    <pivotHierarchy dragToData="1"/>
    <pivotHierarchy dragToData="1"/>
    <pivotHierarchy dragToData="1"/>
    <pivotHierarchy dragToData="1" caption="Avg Measure Life"/>
    <pivotHierarchy dragToData="1"/>
    <pivotHierarchy dragToData="1" caption="Avg Operating Hours"/>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9" showRowHeaders="1" showColHeaders="1" showRowStripes="1" showColStripes="0" showLastColumn="1"/>
  <rowHierarchiesUsage count="3">
    <rowHierarchyUsage hierarchyUsage="30"/>
    <rowHierarchyUsage hierarchyUsage="31"/>
    <rowHierarchyUsage hierarchyUsage="32"/>
  </rowHierarchiesUsage>
  <colHierarchiesUsage count="1">
    <colHierarchyUsage hierarchyUsage="8"/>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RM_DB]"/>
        <x15:activeTabTopLevelEntity name="[TRM_Sources]"/>
      </x15:pivotTableUISettings>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A0506A9D-F7AA-43B2-B46F-8257EF1C224A}" name="Hours_Summary" cacheId="5" applyNumberFormats="0" applyBorderFormats="0" applyFontFormats="0" applyPatternFormats="0" applyAlignmentFormats="0" applyWidthHeightFormats="1" dataCaption="Values" tag="a8e3051a-0204-4a06-b7ec-330b10301bdc" updatedVersion="8" minRefreshableVersion="3" subtotalHiddenItems="1" itemPrintTitles="1" createdVersion="8" indent="0" outline="1" outlineData="1" multipleFieldFilters="0" chartFormat="21" rowHeaderCaption="Control Type">
  <location ref="B2:G9" firstHeaderRow="0" firstDataRow="1" firstDataCol="1"/>
  <pivotFields count="7">
    <pivotField axis="axisRow" allDrilled="1" subtotalTop="0" showAll="0" defaultSubtotal="0" defaultAttributeDrillState="1">
      <items count="6">
        <item x="4"/>
        <item x="0"/>
        <item x="1"/>
        <item x="3"/>
        <item x="2"/>
        <item x="5"/>
      </items>
    </pivotField>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allDrilled="1" subtotalTop="0" showAll="0" dataSourceSort="1" defaultSubtotal="0" defaultAttributeDrillState="1"/>
  </pivotFields>
  <rowFields count="1">
    <field x="0"/>
  </rowFields>
  <rowItems count="7">
    <i>
      <x/>
    </i>
    <i>
      <x v="1"/>
    </i>
    <i>
      <x v="2"/>
    </i>
    <i>
      <x v="3"/>
    </i>
    <i>
      <x v="4"/>
    </i>
    <i>
      <x v="5"/>
    </i>
    <i t="grand">
      <x/>
    </i>
  </rowItems>
  <colFields count="1">
    <field x="-2"/>
  </colFields>
  <colItems count="5">
    <i>
      <x/>
    </i>
    <i i="1">
      <x v="1"/>
    </i>
    <i i="2">
      <x v="2"/>
    </i>
    <i i="3">
      <x v="3"/>
    </i>
    <i i="4">
      <x v="4"/>
    </i>
  </colItems>
  <dataFields count="5">
    <dataField name="TRM Measure Count" fld="1" subtotal="count" baseField="0" baseItem="0"/>
    <dataField name="Avg Operating Hours" fld="2" subtotal="average" baseField="0" baseItem="4" numFmtId="3"/>
    <dataField name="Min Operating Hours" fld="3" subtotal="count" baseField="0" baseItem="0" numFmtId="3"/>
    <dataField name="Operating Hours Range" fld="4" subtotal="count" baseField="0" baseItem="0" numFmtId="3"/>
    <dataField name="Max Operating Hours" fld="5" subtotal="count" baseField="0" baseItem="0" numFmtId="3"/>
  </dataFields>
  <formats count="22">
    <format dxfId="70">
      <pivotArea dataOnly="0" labelOnly="1" outline="0" fieldPosition="0">
        <references count="1">
          <reference field="4294967294" count="1">
            <x v="0"/>
          </reference>
        </references>
      </pivotArea>
    </format>
    <format dxfId="69">
      <pivotArea outline="0" collapsedLevelsAreSubtotals="1" fieldPosition="0"/>
    </format>
    <format dxfId="68">
      <pivotArea dataOnly="0" labelOnly="1" outline="0" fieldPosition="0">
        <references count="1">
          <reference field="4294967294" count="1">
            <x v="0"/>
          </reference>
        </references>
      </pivotArea>
    </format>
    <format dxfId="67">
      <pivotArea field="0" type="button" dataOnly="0" labelOnly="1" outline="0" axis="axisRow" fieldPosition="0"/>
    </format>
    <format dxfId="66">
      <pivotArea dataOnly="0" labelOnly="1" outline="0" fieldPosition="0">
        <references count="1">
          <reference field="4294967294" count="1">
            <x v="0"/>
          </reference>
        </references>
      </pivotArea>
    </format>
    <format dxfId="65">
      <pivotArea type="all" dataOnly="0" outline="0" fieldPosition="0"/>
    </format>
    <format dxfId="64">
      <pivotArea outline="0" collapsedLevelsAreSubtotals="1" fieldPosition="0"/>
    </format>
    <format dxfId="63">
      <pivotArea field="0" type="button" dataOnly="0" labelOnly="1" outline="0" axis="axisRow" fieldPosition="0"/>
    </format>
    <format dxfId="62">
      <pivotArea dataOnly="0" labelOnly="1" fieldPosition="0">
        <references count="1">
          <reference field="0" count="0"/>
        </references>
      </pivotArea>
    </format>
    <format dxfId="61">
      <pivotArea dataOnly="0" labelOnly="1" grandRow="1" outline="0" fieldPosition="0"/>
    </format>
    <format dxfId="60">
      <pivotArea dataOnly="0" labelOnly="1" outline="0" fieldPosition="0">
        <references count="1">
          <reference field="4294967294" count="1">
            <x v="0"/>
          </reference>
        </references>
      </pivotArea>
    </format>
    <format dxfId="59">
      <pivotArea type="all" dataOnly="0" outline="0" fieldPosition="0"/>
    </format>
    <format dxfId="58">
      <pivotArea outline="0" collapsedLevelsAreSubtotals="1" fieldPosition="0"/>
    </format>
    <format dxfId="57">
      <pivotArea field="0" type="button" dataOnly="0" labelOnly="1" outline="0" axis="axisRow" fieldPosition="0"/>
    </format>
    <format dxfId="56">
      <pivotArea dataOnly="0" labelOnly="1" fieldPosition="0">
        <references count="1">
          <reference field="0" count="0"/>
        </references>
      </pivotArea>
    </format>
    <format dxfId="55">
      <pivotArea dataOnly="0" labelOnly="1" grandRow="1" outline="0" fieldPosition="0"/>
    </format>
    <format dxfId="54">
      <pivotArea dataOnly="0" labelOnly="1" outline="0" fieldPosition="0">
        <references count="1">
          <reference field="4294967294" count="1">
            <x v="0"/>
          </reference>
        </references>
      </pivotArea>
    </format>
    <format dxfId="53">
      <pivotArea outline="0" collapsedLevelsAreSubtotals="1" fieldPosition="0">
        <references count="1">
          <reference field="4294967294" count="1" selected="0">
            <x v="1"/>
          </reference>
        </references>
      </pivotArea>
    </format>
    <format dxfId="52">
      <pivotArea dataOnly="0" labelOnly="1" outline="0" fieldPosition="0">
        <references count="1">
          <reference field="4294967294" count="5">
            <x v="0"/>
            <x v="1"/>
            <x v="2"/>
            <x v="3"/>
            <x v="4"/>
          </reference>
        </references>
      </pivotArea>
    </format>
    <format dxfId="51">
      <pivotArea dataOnly="0" labelOnly="1" outline="0" fieldPosition="0">
        <references count="1">
          <reference field="4294967294" count="5">
            <x v="0"/>
            <x v="1"/>
            <x v="2"/>
            <x v="3"/>
            <x v="4"/>
          </reference>
        </references>
      </pivotArea>
    </format>
    <format dxfId="50">
      <pivotArea dataOnly="0" labelOnly="1" outline="0" fieldPosition="0">
        <references count="1">
          <reference field="4294967294" count="5">
            <x v="0"/>
            <x v="1"/>
            <x v="2"/>
            <x v="3"/>
            <x v="4"/>
          </reference>
        </references>
      </pivotArea>
    </format>
    <format dxfId="49">
      <pivotArea outline="0" collapsedLevelsAreSubtotals="1" fieldPosition="0">
        <references count="1">
          <reference field="4294967294" count="3" selected="0">
            <x v="2"/>
            <x v="3"/>
            <x v="4"/>
          </reference>
        </references>
      </pivotArea>
    </format>
  </formats>
  <chartFormats count="11">
    <chartFormat chart="0" format="0" series="1">
      <pivotArea type="data" outline="0" fieldPosition="0">
        <references count="1">
          <reference field="4294967294" count="1" selected="0">
            <x v="0"/>
          </reference>
        </references>
      </pivotArea>
    </chartFormat>
    <chartFormat chart="0" format="5">
      <pivotArea type="data" outline="0" fieldPosition="0">
        <references count="2">
          <reference field="4294967294" count="1" selected="0">
            <x v="0"/>
          </reference>
          <reference field="0" count="1" selected="0">
            <x v="1"/>
          </reference>
        </references>
      </pivotArea>
    </chartFormat>
    <chartFormat chart="0" format="6">
      <pivotArea type="data" outline="0" fieldPosition="0">
        <references count="2">
          <reference field="4294967294" count="1" selected="0">
            <x v="0"/>
          </reference>
          <reference field="0" count="1" selected="0">
            <x v="0"/>
          </reference>
        </references>
      </pivotArea>
    </chartFormat>
    <chartFormat chart="0" format="7">
      <pivotArea type="data" outline="0" fieldPosition="0">
        <references count="2">
          <reference field="4294967294" count="1" selected="0">
            <x v="0"/>
          </reference>
          <reference field="0" count="1" selected="0">
            <x v="2"/>
          </reference>
        </references>
      </pivotArea>
    </chartFormat>
    <chartFormat chart="0" format="8">
      <pivotArea type="data" outline="0" fieldPosition="0">
        <references count="2">
          <reference field="4294967294" count="1" selected="0">
            <x v="0"/>
          </reference>
          <reference field="0" count="1" selected="0">
            <x v="1048832"/>
          </reference>
        </references>
      </pivotArea>
    </chartFormat>
    <chartFormat chart="8" format="13" series="1">
      <pivotArea type="data" outline="0" fieldPosition="0">
        <references count="1">
          <reference field="4294967294" count="1" selected="0">
            <x v="0"/>
          </reference>
        </references>
      </pivotArea>
    </chartFormat>
    <chartFormat chart="13" format="22" series="1">
      <pivotArea type="data" outline="0" fieldPosition="0">
        <references count="1">
          <reference field="4294967294" count="1" selected="0">
            <x v="0"/>
          </reference>
        </references>
      </pivotArea>
    </chartFormat>
    <chartFormat chart="13" format="23" series="1">
      <pivotArea type="data" outline="0" fieldPosition="0">
        <references count="1">
          <reference field="4294967294" count="1" selected="0">
            <x v="1"/>
          </reference>
        </references>
      </pivotArea>
    </chartFormat>
    <chartFormat chart="13" format="24" series="1">
      <pivotArea type="data" outline="0" fieldPosition="0">
        <references count="1">
          <reference field="4294967294" count="1" selected="0">
            <x v="2"/>
          </reference>
        </references>
      </pivotArea>
    </chartFormat>
    <chartFormat chart="13" format="25" series="1">
      <pivotArea type="data" outline="0" fieldPosition="0">
        <references count="1">
          <reference field="4294967294" count="1" selected="0">
            <x v="3"/>
          </reference>
        </references>
      </pivotArea>
    </chartFormat>
    <chartFormat chart="13" format="26" series="1">
      <pivotArea type="data" outline="0" fieldPosition="0">
        <references count="1">
          <reference field="4294967294" count="1" selected="0">
            <x v="4"/>
          </reference>
        </references>
      </pivotArea>
    </chartFormat>
  </chartFormats>
  <pivotHierarchies count="67">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Avg Control Savings"/>
    <pivotHierarchy dragToData="1" caption="TRM Measure Count"/>
    <pivotHierarchy dragToData="1"/>
    <pivotHierarchy dragToData="1"/>
    <pivotHierarchy dragToData="1" caption="Avg Measure Life"/>
    <pivotHierarchy dragToData="1"/>
    <pivotHierarchy dragToData="1" caption="Avg Operating Hours"/>
    <pivotHierarchy dragToRow="0" dragToCol="0" dragToPage="0" dragToData="1" caption="Max Control Savings"/>
    <pivotHierarchy dragToRow="0" dragToCol="0" dragToPage="0" dragToData="1" caption="Min Control Savings"/>
    <pivotHierarchy dragToRow="0" dragToCol="0" dragToPage="0" dragToData="1" caption="Control Savings Range"/>
    <pivotHierarchy dragToRow="0" dragToCol="0" dragToPage="0" dragToData="1" caption="Max Measure Life"/>
    <pivotHierarchy dragToRow="0" dragToCol="0" dragToPage="0" dragToData="1" caption="Min Measure Life"/>
    <pivotHierarchy dragToRow="0" dragToCol="0" dragToPage="0" dragToData="1" caption="Measure Life Range"/>
    <pivotHierarchy dragToRow="0" dragToCol="0" dragToPage="0" dragToData="1" caption="Min Operating Hours"/>
    <pivotHierarchy dragToRow="0" dragToCol="0" dragToPage="0" dragToData="1" caption="Max Operating Hours"/>
    <pivotHierarchy dragToRow="0" dragToCol="0" dragToPage="0" dragToData="1" caption="Operating Hours Range"/>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8"/>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RM_DB]"/>
        <x15:activeTabTopLevelEntity name="[TRM_Sources]"/>
      </x15:pivotTableUISettings>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 xr10:uid="{1E10A15D-064D-4F4E-852A-AD9FAB551178}" sourceName="[TRM_Sources].[Region]">
  <pivotTables>
    <pivotTable tabId="17" name="CSF_Summary"/>
    <pivotTable tabId="17" name="CSF_Detail"/>
  </pivotTables>
  <data>
    <olap pivotCacheId="233626120">
      <levels count="2">
        <level uniqueName="[TRM_Sources].[Region].[(All)]" sourceCaption="(All)" count="0"/>
        <level uniqueName="[TRM_Sources].[Region].[Region]" sourceCaption="Region" count="10">
          <ranges>
            <range startItem="0">
              <i n="[TRM_Sources].[Region].&amp;[Atlantic]" c="Atlantic"/>
              <i n="[TRM_Sources].[Region].&amp;[Central]" c="Central"/>
              <i n="[TRM_Sources].[Region].&amp;[Mid-Atlantic]" c="Mid-Atlantic"/>
              <i n="[TRM_Sources].[Region].&amp;[Midwest (Lakes)]" c="Midwest (Lakes)"/>
              <i n="[TRM_Sources].[Region].&amp;[Midwest (Plains)]" c="Midwest (Plains)"/>
              <i n="[TRM_Sources].[Region].&amp;[New England]" c="New England"/>
              <i n="[TRM_Sources].[Region].&amp;[Northwest]" c="Northwest"/>
              <i n="[TRM_Sources].[Region].&amp;[South]" c="South"/>
              <i n="[TRM_Sources].[Region].&amp;[Southeast]" c="Southeast"/>
              <i n="[TRM_Sources].[Region].&amp;[West]" c="West"/>
            </range>
          </ranges>
        </level>
      </levels>
      <selections count="1">
        <selection n="[TRM_Sources].[Region].[All]"/>
      </selections>
    </olap>
  </data>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ntry11" xr10:uid="{45849062-ADFD-452B-994C-59E3A67D19D3}" sourceName="[TRM_Sources].[Country]">
  <pivotTables>
    <pivotTable tabId="27" name="Hours_Summary"/>
    <pivotTable tabId="27" name="Hours_Detail"/>
  </pivotTables>
  <data>
    <olap pivotCacheId="1074568384">
      <levels count="2">
        <level uniqueName="[TRM_Sources].[Country].[(All)]" sourceCaption="(All)" count="0"/>
        <level uniqueName="[TRM_Sources].[Country].[Country]" sourceCaption="Country" count="2">
          <ranges>
            <range startItem="0">
              <i n="[TRM_Sources].[Country].&amp;[Canada]" c="Canada"/>
              <i n="[TRM_Sources].[Country].&amp;[U.S.]" c="U.S."/>
            </range>
          </ranges>
        </level>
      </levels>
      <selections count="1">
        <selection n="[TRM_Sources].[Country].[All]"/>
      </selections>
    </olap>
  </data>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trofit_Eligible11" xr10:uid="{A451AB28-6C06-4222-8399-0055547B5C4A}" sourceName="[TRM_DB].[Retrofit Eligible]">
  <pivotTables>
    <pivotTable tabId="27" name="Hours_Summary"/>
    <pivotTable tabId="27" name="Hours_Detail"/>
  </pivotTables>
  <data>
    <olap pivotCacheId="1074568384">
      <levels count="2">
        <level uniqueName="[TRM_DB].[Retrofit Eligible].[(All)]" sourceCaption="(All)" count="0"/>
        <level uniqueName="[TRM_DB].[Retrofit Eligible].[Retrofit Eligible]" sourceCaption="Retrofit Eligible" count="3" sortOrder="descending">
          <ranges>
            <range startItem="0">
              <i n="[TRM_DB].[Retrofit Eligible].&amp;[Yes]" c="Yes"/>
              <i n="[TRM_DB].[Retrofit Eligible].&amp;[No]" c="No"/>
              <i n="[TRM_DB].[Retrofit Eligible].&amp;" c="(blank)" nd="1"/>
            </range>
          </ranges>
        </level>
      </levels>
      <selections count="1">
        <selection n="[TRM_DB].[Retrofit Eligible].[All]"/>
      </selections>
    </olap>
  </data>
  <extLst>
    <x:ext xmlns:x15="http://schemas.microsoft.com/office/spreadsheetml/2010/11/main" uri="{470722E0-AACD-4C17-9CDC-17EF765DBC7E}">
      <x15:slicerCacheHideItemsWithNoData count="1">
        <x15:slicerCacheOlapLevelName uniqueName="[TRM_DB].[Retrofit Eligible].[Retrofit Eligible]" count="1"/>
      </x15:slicerCacheHideItemsWithNoData>
    </x:ext>
  </extLst>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NC_Eligible11" xr10:uid="{AB9FE961-3DF2-49D7-921D-20C002D0D484}" sourceName="[TRM_DB].[NC Eligible]">
  <pivotTables>
    <pivotTable tabId="27" name="Hours_Summary"/>
    <pivotTable tabId="27" name="Hours_Detail"/>
  </pivotTables>
  <data>
    <olap pivotCacheId="1074568384">
      <levels count="2">
        <level uniqueName="[TRM_DB].[NC Eligible].[(All)]" sourceCaption="(All)" count="0"/>
        <level uniqueName="[TRM_DB].[NC Eligible].[NC Eligible]" sourceCaption="NC Eligible" count="3" sortOrder="descending">
          <ranges>
            <range startItem="0">
              <i n="[TRM_DB].[NC Eligible].&amp;[Yes]" c="Yes"/>
              <i n="[TRM_DB].[NC Eligible].&amp;[No]" c="No"/>
              <i n="[TRM_DB].[NC Eligible].&amp;" c="(blank)" nd="1"/>
            </range>
          </ranges>
        </level>
      </levels>
      <selections count="1">
        <selection n="[TRM_DB].[NC Eligible].[All]"/>
      </selections>
    </olap>
  </data>
  <extLst>
    <x:ext xmlns:x15="http://schemas.microsoft.com/office/spreadsheetml/2010/11/main" uri="{470722E0-AACD-4C17-9CDC-17EF765DBC7E}">
      <x15:slicerCacheHideItemsWithNoData count="1">
        <x15:slicerCacheOlapLevelName uniqueName="[TRM_DB].[NC Eligible].[NC Eligible]" count="1"/>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ntry" xr10:uid="{123E30BC-9638-4053-A257-E5A41310DCF9}" sourceName="[TRM_Sources].[Country]">
  <pivotTables>
    <pivotTable tabId="17" name="CSF_Summary"/>
    <pivotTable tabId="17" name="CSF_Detail"/>
  </pivotTables>
  <data>
    <olap pivotCacheId="233626120">
      <levels count="2">
        <level uniqueName="[TRM_Sources].[Country].[(All)]" sourceCaption="(All)" count="0"/>
        <level uniqueName="[TRM_Sources].[Country].[Country]" sourceCaption="Country" count="2">
          <ranges>
            <range startItem="0">
              <i n="[TRM_Sources].[Country].&amp;[Canada]" c="Canada"/>
              <i n="[TRM_Sources].[Country].&amp;[U.S.]" c="U.S."/>
            </range>
          </ranges>
        </level>
      </levels>
      <selections count="1">
        <selection n="[TRM_Sources].[Country].[All]"/>
      </selections>
    </olap>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trofit_Eligible" xr10:uid="{AC59D25B-AE26-4D28-964B-343D0BEF4BA9}" sourceName="[TRM_DB].[Retrofit Eligible]">
  <pivotTables>
    <pivotTable tabId="17" name="CSF_Summary"/>
    <pivotTable tabId="17" name="CSF_Detail"/>
  </pivotTables>
  <data>
    <olap pivotCacheId="233626120">
      <levels count="2">
        <level uniqueName="[TRM_DB].[Retrofit Eligible].[(All)]" sourceCaption="(All)" count="0"/>
        <level uniqueName="[TRM_DB].[Retrofit Eligible].[Retrofit Eligible]" sourceCaption="Retrofit Eligible" count="3" sortOrder="descending">
          <ranges>
            <range startItem="0">
              <i n="[TRM_DB].[Retrofit Eligible].&amp;[Yes]" c="Yes"/>
              <i n="[TRM_DB].[Retrofit Eligible].&amp;[No]" c="No"/>
              <i n="[TRM_DB].[Retrofit Eligible].&amp;" c="(blank)" nd="1"/>
            </range>
          </ranges>
        </level>
      </levels>
      <selections count="1">
        <selection n="[TRM_DB].[Retrofit Eligible].[All]"/>
      </selections>
    </olap>
  </data>
  <extLst>
    <x:ext xmlns:x15="http://schemas.microsoft.com/office/spreadsheetml/2010/11/main" uri="{470722E0-AACD-4C17-9CDC-17EF765DBC7E}">
      <x15:slicerCacheHideItemsWithNoData count="1">
        <x15:slicerCacheOlapLevelName uniqueName="[TRM_DB].[Retrofit Eligible].[Retrofit Eligible]" count="1"/>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NC_Eligible" xr10:uid="{371A1392-7C53-435D-8126-EC5316569705}" sourceName="[TRM_DB].[NC Eligible]">
  <pivotTables>
    <pivotTable tabId="17" name="CSF_Summary"/>
    <pivotTable tabId="17" name="CSF_Detail"/>
  </pivotTables>
  <data>
    <olap pivotCacheId="233626120">
      <levels count="2">
        <level uniqueName="[TRM_DB].[NC Eligible].[(All)]" sourceCaption="(All)" count="0"/>
        <level uniqueName="[TRM_DB].[NC Eligible].[NC Eligible]" sourceCaption="NC Eligible" count="3" sortOrder="descending">
          <ranges>
            <range startItem="0">
              <i n="[TRM_DB].[NC Eligible].&amp;[Yes]" c="Yes"/>
              <i n="[TRM_DB].[NC Eligible].&amp;[No]" c="No"/>
              <i n="[TRM_DB].[NC Eligible].&amp;" c="(blank)" nd="1"/>
            </range>
          </ranges>
        </level>
      </levels>
      <selections count="1">
        <selection n="[TRM_DB].[NC Eligible].[All]"/>
      </selections>
    </olap>
  </data>
  <extLst>
    <x:ext xmlns:x15="http://schemas.microsoft.com/office/spreadsheetml/2010/11/main" uri="{470722E0-AACD-4C17-9CDC-17EF765DBC7E}">
      <x15:slicerCacheHideItemsWithNoData count="1">
        <x15:slicerCacheOlapLevelName uniqueName="[TRM_DB].[NC Eligible].[NC Eligible]" count="1"/>
      </x15:slicerCacheHideItemsWithNoData>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1" xr10:uid="{7A8CEDE6-B690-40E4-8EB7-29C42763833D}" sourceName="[TRM_Sources].[Region]">
  <pivotTables>
    <pivotTable tabId="26" name="EUL_Summary"/>
    <pivotTable tabId="26" name="EUL_Detail"/>
  </pivotTables>
  <data>
    <olap pivotCacheId="1087048686">
      <levels count="2">
        <level uniqueName="[TRM_Sources].[Region].[(All)]" sourceCaption="(All)" count="0"/>
        <level uniqueName="[TRM_Sources].[Region].[Region]" sourceCaption="Region" count="10">
          <ranges>
            <range startItem="0">
              <i n="[TRM_Sources].[Region].&amp;[Atlantic]" c="Atlantic"/>
              <i n="[TRM_Sources].[Region].&amp;[Central]" c="Central"/>
              <i n="[TRM_Sources].[Region].&amp;[Mid-Atlantic]" c="Mid-Atlantic"/>
              <i n="[TRM_Sources].[Region].&amp;[Midwest (Lakes)]" c="Midwest (Lakes)"/>
              <i n="[TRM_Sources].[Region].&amp;[Midwest (Plains)]" c="Midwest (Plains)"/>
              <i n="[TRM_Sources].[Region].&amp;[New England]" c="New England"/>
              <i n="[TRM_Sources].[Region].&amp;[Northwest]" c="Northwest"/>
              <i n="[TRM_Sources].[Region].&amp;[South]" c="South"/>
              <i n="[TRM_Sources].[Region].&amp;[Southeast]" c="Southeast"/>
              <i n="[TRM_Sources].[Region].&amp;[West]" c="West"/>
            </range>
          </ranges>
        </level>
      </levels>
      <selections count="1">
        <selection n="[TRM_Sources].[Region].[All]"/>
      </selections>
    </olap>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ntry1" xr10:uid="{089B8827-DE74-4A93-9E84-A262E09AA81C}" sourceName="[TRM_Sources].[Country]">
  <pivotTables>
    <pivotTable tabId="26" name="EUL_Summary"/>
    <pivotTable tabId="26" name="EUL_Detail"/>
  </pivotTables>
  <data>
    <olap pivotCacheId="1087048686">
      <levels count="2">
        <level uniqueName="[TRM_Sources].[Country].[(All)]" sourceCaption="(All)" count="0"/>
        <level uniqueName="[TRM_Sources].[Country].[Country]" sourceCaption="Country" count="2">
          <ranges>
            <range startItem="0">
              <i n="[TRM_Sources].[Country].&amp;[Canada]" c="Canada"/>
              <i n="[TRM_Sources].[Country].&amp;[U.S.]" c="U.S."/>
            </range>
          </ranges>
        </level>
      </levels>
      <selections count="1">
        <selection n="[TRM_Sources].[Country].[All]"/>
      </selections>
    </olap>
  </data>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trofit_Eligible1" xr10:uid="{29650043-F38D-45BD-AF24-953C87FB274F}" sourceName="[TRM_DB].[Retrofit Eligible]">
  <pivotTables>
    <pivotTable tabId="26" name="EUL_Summary"/>
    <pivotTable tabId="26" name="EUL_Detail"/>
  </pivotTables>
  <data>
    <olap pivotCacheId="1087048686">
      <levels count="2">
        <level uniqueName="[TRM_DB].[Retrofit Eligible].[(All)]" sourceCaption="(All)" count="0"/>
        <level uniqueName="[TRM_DB].[Retrofit Eligible].[Retrofit Eligible]" sourceCaption="Retrofit Eligible" count="3" sortOrder="descending">
          <ranges>
            <range startItem="0">
              <i n="[TRM_DB].[Retrofit Eligible].&amp;[Yes]" c="Yes"/>
              <i n="[TRM_DB].[Retrofit Eligible].&amp;[No]" c="No"/>
              <i n="[TRM_DB].[Retrofit Eligible].&amp;" c="(blank)" nd="1"/>
            </range>
          </ranges>
        </level>
      </levels>
      <selections count="1">
        <selection n="[TRM_DB].[Retrofit Eligible].[All]"/>
      </selections>
    </olap>
  </data>
  <extLst>
    <x:ext xmlns:x15="http://schemas.microsoft.com/office/spreadsheetml/2010/11/main" uri="{470722E0-AACD-4C17-9CDC-17EF765DBC7E}">
      <x15:slicerCacheHideItemsWithNoData count="1">
        <x15:slicerCacheOlapLevelName uniqueName="[TRM_DB].[Retrofit Eligible].[Retrofit Eligible]" count="1"/>
      </x15:slicerCacheHideItemsWithNoData>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NC_Eligible1" xr10:uid="{1FDE749B-32CE-42FC-8FE5-C761B2EA1CDD}" sourceName="[TRM_DB].[NC Eligible]">
  <pivotTables>
    <pivotTable tabId="26" name="EUL_Summary"/>
    <pivotTable tabId="26" name="EUL_Detail"/>
  </pivotTables>
  <data>
    <olap pivotCacheId="1087048686">
      <levels count="2">
        <level uniqueName="[TRM_DB].[NC Eligible].[(All)]" sourceCaption="(All)" count="0"/>
        <level uniqueName="[TRM_DB].[NC Eligible].[NC Eligible]" sourceCaption="NC Eligible" count="3" sortOrder="descending">
          <ranges>
            <range startItem="0">
              <i n="[TRM_DB].[NC Eligible].&amp;[Yes]" c="Yes"/>
              <i n="[TRM_DB].[NC Eligible].&amp;[No]" c="No"/>
              <i n="[TRM_DB].[NC Eligible].&amp;" c="(blank)" nd="1"/>
            </range>
          </ranges>
        </level>
      </levels>
      <selections count="1">
        <selection n="[TRM_DB].[NC Eligible].[All]"/>
      </selections>
    </olap>
  </data>
  <extLst>
    <x:ext xmlns:x15="http://schemas.microsoft.com/office/spreadsheetml/2010/11/main" uri="{470722E0-AACD-4C17-9CDC-17EF765DBC7E}">
      <x15:slicerCacheHideItemsWithNoData count="1">
        <x15:slicerCacheOlapLevelName uniqueName="[TRM_DB].[NC Eligible].[NC Eligible]" count="1"/>
      </x15:slicerCacheHideItemsWithNoData>
    </x:ext>
  </extLst>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11" xr10:uid="{D44D46FF-DB12-4237-B968-0C36F79FFD14}" sourceName="[TRM_Sources].[Region]">
  <pivotTables>
    <pivotTable tabId="27" name="Hours_Summary"/>
    <pivotTable tabId="27" name="Hours_Detail"/>
  </pivotTables>
  <data>
    <olap pivotCacheId="1074568384">
      <levels count="2">
        <level uniqueName="[TRM_Sources].[Region].[(All)]" sourceCaption="(All)" count="0"/>
        <level uniqueName="[TRM_Sources].[Region].[Region]" sourceCaption="Region" count="10">
          <ranges>
            <range startItem="0">
              <i n="[TRM_Sources].[Region].&amp;[Atlantic]" c="Atlantic"/>
              <i n="[TRM_Sources].[Region].&amp;[Central]" c="Central"/>
              <i n="[TRM_Sources].[Region].&amp;[Mid-Atlantic]" c="Mid-Atlantic"/>
              <i n="[TRM_Sources].[Region].&amp;[Midwest (Lakes)]" c="Midwest (Lakes)"/>
              <i n="[TRM_Sources].[Region].&amp;[Midwest (Plains)]" c="Midwest (Plains)"/>
              <i n="[TRM_Sources].[Region].&amp;[New England]" c="New England"/>
              <i n="[TRM_Sources].[Region].&amp;[Northwest]" c="Northwest"/>
              <i n="[TRM_Sources].[Region].&amp;[South]" c="South"/>
              <i n="[TRM_Sources].[Region].&amp;[Southeast]" c="Southeast"/>
              <i n="[TRM_Sources].[Region].&amp;[West]" c="West"/>
            </range>
          </ranges>
        </level>
      </levels>
      <selections count="1">
        <selection n="[TRM_Sources].[Region].[All]"/>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gion" xr10:uid="{A4B99E62-68B0-4E0C-9DFE-4A3CDAEEEF66}" cache="Slicer_Region" caption="Region" level="1" rowHeight="241300"/>
  <slicer name="Country" xr10:uid="{3F40676C-14C6-4801-83CD-84DA895D6624}" cache="Slicer_Country" caption="Country" level="1" rowHeight="241300"/>
  <slicer name="Retrofit Eligible" xr10:uid="{E784452A-7296-45A6-B51A-47F5064BE9F5}" cache="Slicer_Retrofit_Eligible" caption="Retrofit Eligible" level="1" rowHeight="241300"/>
  <slicer name="NC Eligible" xr10:uid="{B1224534-233E-4B32-AC7E-4457538C0640}" cache="Slicer_NC_Eligible" caption="NC Eligible" level="1"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gion 1" xr10:uid="{5178EAE5-E037-47CA-BD1C-4A6F8547F6CE}" cache="Slicer_Region1" caption="Region" level="1" rowHeight="241300"/>
  <slicer name="Country 1" xr10:uid="{82E443D3-C52F-41F2-8C25-4EAC543349CE}" cache="Slicer_Country1" caption="Country" level="1" rowHeight="241300"/>
  <slicer name="Retrofit Eligible 1" xr10:uid="{B1B3C3AA-0CB1-464B-948A-7DC24A8B4723}" cache="Slicer_Retrofit_Eligible1" caption="Retrofit Eligible" level="1" rowHeight="241300"/>
  <slicer name="NC Eligible 1" xr10:uid="{837527DB-8B65-42AE-8F44-57992BF125B7}" cache="Slicer_NC_Eligible1" caption="NC Eligible" level="1" rowHeight="24130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gion 2" xr10:uid="{6E5E0CE4-390D-4B11-A5E3-E9202CFB790B}" cache="Slicer_Region11" caption="Region" level="1" rowHeight="241300"/>
  <slicer name="Country 2" xr10:uid="{7F2F6D4B-9A42-4043-A234-133CA21C6E68}" cache="Slicer_Country11" caption="Country" level="1" rowHeight="241300"/>
  <slicer name="Retrofit Eligible 2" xr10:uid="{78288E23-CA39-417C-9804-8AA2C4C9B306}" cache="Slicer_Retrofit_Eligible11" caption="Retrofit Eligible" level="1" rowHeight="241300"/>
  <slicer name="NC Eligible 2" xr10:uid="{A4E57E81-8B9A-451B-81E9-3D867B67E5A0}" cache="Slicer_NC_Eligible11" caption="NC Eligible" level="1"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82FF251-4710-4C76-B92E-536000908DBB}" name="TRM_Sources" displayName="TRM_Sources" ref="B2:R63" totalsRowShown="0" headerRowDxfId="287" dataDxfId="286">
  <autoFilter ref="B2:R63" xr:uid="{F82FF251-4710-4C76-B92E-536000908DBB}"/>
  <tableColumns count="17">
    <tableColumn id="13" xr3:uid="{A024D7CB-64D1-4B30-91AD-735E61DD2F47}" name="Country" dataDxfId="285"/>
    <tableColumn id="2" xr3:uid="{22F6660E-47EB-4305-B474-E0961B7CA4BA}" name="Region" dataDxfId="284"/>
    <tableColumn id="1" xr3:uid="{76254EB5-DB93-4245-9A01-7D7618F2C86D}" name="State/Province" dataDxfId="283"/>
    <tableColumn id="12" xr3:uid="{C8477A87-6548-4880-BB53-5EA8B96473DF}" name="State Code" dataDxfId="282"/>
    <tableColumn id="10" xr3:uid="{6FBB0AA6-878A-4CF9-BBC8-9B57FA65F452}" name="Status" dataDxfId="281"/>
    <tableColumn id="3" xr3:uid="{AAAB1CEC-829C-4B9A-88E7-BDCFE170B5B6}" name="Resource Name" dataDxfId="280"/>
    <tableColumn id="7" xr3:uid="{9D5C37CD-A626-4166-9B6C-BFFD68C34105}" name="Version" dataDxfId="279"/>
    <tableColumn id="5" xr3:uid="{2169695B-DC76-4CCA-A71B-82FB22193131}" name="Effective Date" dataDxfId="278"/>
    <tableColumn id="16" xr3:uid="{308C82C2-16E3-42BC-B5C3-ABC74DCABA0D}" name="Age" dataDxfId="277">
      <calculatedColumnFormula>_xlfn.LET(_xlpm.AGE,ROUND((DATE(2024,1,1)-TRM_Sources[[#This Row],[Effective Date]])/365,0),IF(TRM_Sources[[#This Row],[Status]]="Confirmed",IF(_xlpm.AGE=0,"&lt; 1 Year",IF(_xlpm.AGE=1,"1 Year",_xlpm.AGE&amp;" Years")),"N/A"))</calculatedColumnFormula>
    </tableColumn>
    <tableColumn id="6" xr3:uid="{983785A1-8B0D-45C2-9F7B-61FE157692B0}" name="Public" dataDxfId="276"/>
    <tableColumn id="11" xr3:uid="{FB014D66-6C94-474A-B7AA-67C51CEF8243}" name="Applicability" dataDxfId="275"/>
    <tableColumn id="8" xr3:uid="{D9CBA532-06A9-4E73-B106-1A254E646CF0}" name="Downloaded?" dataDxfId="274"/>
    <tableColumn id="14" xr3:uid="{695438AB-A74D-422F-B251-C0CE940D66DB}" name="NLC Flag" dataDxfId="273">
      <calculatedColumnFormula>IF(COUNTIFS(Measure_DB[State Code],TRM_Sources[[#This Row],[State Code]],Measure_DB[Control Type],"NLC")&gt;0,1,0)</calculatedColumnFormula>
    </tableColumn>
    <tableColumn id="15" xr3:uid="{DF2BF1BA-B7C3-42FF-9A17-825E36706EF2}" name="LLLC Flag" dataDxfId="272">
      <calculatedColumnFormula>IF(COUNTIFS(Measure_DB[State Code],TRM_Sources[[#This Row],[State Code]],Measure_DB[Control Type],"LLLC")&gt;0,1,0)</calculatedColumnFormula>
    </tableColumn>
    <tableColumn id="17" xr3:uid="{D9B75190-7079-4C80-AB22-CE464E68DFF3}" name="Room-based Flag" dataDxfId="271">
      <calculatedColumnFormula>IF(COUNTIFS(Measure_DB[State Code],TRM_Sources[[#This Row],[State Code]],Measure_DB[Control Type],"Room-based")&gt;0,1,0)</calculatedColumnFormula>
    </tableColumn>
    <tableColumn id="9" xr3:uid="{723E390F-DB36-4048-BC9F-5DB896345831}" name="NLC Prevalence" dataDxfId="270">
      <calculatedColumnFormula>IF(TRM_Sources[[#This Row],[Status]]&lt;&gt;"Confirmed","Unknown",IF(AND(TRM_Sources[[#This Row],[NLC Flag]],TRM_Sources[[#This Row],[LLLC Flag]]),"NLC &amp; LLLC",IF(TRM_Sources[[#This Row],[NLC Flag]],"NLC",IF(TRM_Sources[[#This Row],[LLLC Flag]],"LLLC","None"))))</calculatedColumnFormula>
    </tableColumn>
    <tableColumn id="4" xr3:uid="{9E0EE513-59C6-4A37-85D6-0212B18FC2CF}" name="External Link" dataDxfId="26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D11D490-D117-4BDD-B29D-84E31DF13E6B}" name="Measure_DB" displayName="Measure_DB" ref="B2:AB121" totalsRowShown="0" headerRowDxfId="268" dataDxfId="267">
  <autoFilter ref="B2:AB121" xr:uid="{7D11D490-D117-4BDD-B29D-84E31DF13E6B}"/>
  <tableColumns count="27">
    <tableColumn id="2" xr3:uid="{3201FEE0-B525-4A8C-AF82-C48CACE470D6}" name="State Code" dataDxfId="266"/>
    <tableColumn id="24" xr3:uid="{2F132A4C-C453-4EE3-8EEB-F1AF7C1C4EAB}" name="State/Provice" dataDxfId="265">
      <calculatedColumnFormula>_xlfn.XLOOKUP(Measure_DB[[#This Row],[State Code]],TRM_Sources[State Code],TRM_Sources[State/Province],"")</calculatedColumnFormula>
    </tableColumn>
    <tableColumn id="27" xr3:uid="{18055795-0CC4-4358-BF16-D776053C8CFE}" name="Measure Name" dataDxfId="264"/>
    <tableColumn id="13" xr3:uid="{1BDE825A-4852-415F-A3F7-B39D57899293}" name="Measure ID" dataDxfId="263"/>
    <tableColumn id="14" xr3:uid="{BCBEB5A5-F367-40D4-8EB2-21E0A27BA309}" name="Page Number" dataDxfId="262"/>
    <tableColumn id="3" xr3:uid="{74EE1F98-761C-4DE6-9D12-0A4D0DDF26BD}" name="Control Type" dataDxfId="261"/>
    <tableColumn id="15" xr3:uid="{5D5D5514-3E5F-4938-A0F9-8ED4F7170B2F}" name="Control Name in TRM" dataDxfId="260"/>
    <tableColumn id="12" xr3:uid="{986A187B-500E-473A-AE70-56F450CFC8CF}" name="Remote or Fixture Mounted" dataDxfId="259"/>
    <tableColumn id="9" xr3:uid="{D6A70C03-5993-4503-83F5-5BB6D0BC78A8}" name="NC Eligible" dataDxfId="258"/>
    <tableColumn id="30" xr3:uid="{A52C66C8-4A81-41F9-A625-0155ACAF8F55}" name="Retrofit Eligible" dataDxfId="257"/>
    <tableColumn id="21" xr3:uid="{E0C639E5-1649-442F-BB63-4CAA80C62742}" name="Effective Date" dataDxfId="256"/>
    <tableColumn id="23" xr3:uid="{DC6697D8-3F39-40B2-8A88-AE06EE37A76E}" name="Expiration Date" dataDxfId="255"/>
    <tableColumn id="4" xr3:uid="{172C36B9-DD35-41D3-8825-B5254C8D88F4}" name="Control Savings Factor" dataDxfId="254"/>
    <tableColumn id="25" xr3:uid="{9F10DD22-93DF-446B-8FB1-09E812533FBD}" name="Controlled Watts Input" dataDxfId="253"/>
    <tableColumn id="17" xr3:uid="{BA1643A4-F4B9-439C-9CB0-48B5D62CB281}" name="Controlled Watts" dataDxfId="252"/>
    <tableColumn id="18" xr3:uid="{D3A8B731-488A-4522-97E4-66826B299D34}" name="Controlled Watts Units" dataDxfId="251"/>
    <tableColumn id="5" xr3:uid="{08F3B827-CCB3-4E51-B699-701F9B5B8512}" name="Measure Life" dataDxfId="250"/>
    <tableColumn id="6" xr3:uid="{388A79E2-8C4E-4A12-AD25-D0AC31756438}" name="Operating Hours (Office)" dataDxfId="249"/>
    <tableColumn id="19" xr3:uid="{6A51CBC0-82AE-4028-9E41-D0DC1C336881}" name="Operating Hours (Misc)" dataDxfId="248"/>
    <tableColumn id="7" xr3:uid="{D4F23F1A-1CB5-43C9-8328-B8FE7D15DD3D}" name="Peak Coincidence Factor" dataDxfId="247"/>
    <tableColumn id="8" xr3:uid="{8B89DC17-E0D1-4A9C-A4B2-8FA9AE597DE0}" name="Peak Season" dataDxfId="246"/>
    <tableColumn id="26" xr3:uid="{AB5D9B54-C408-42D7-B99B-901E8926892B}" name="Cost Input" dataDxfId="245"/>
    <tableColumn id="10" xr3:uid="{E5EA7B0A-8706-4886-B99C-46AABDDD664D}" name="Cost" dataDxfId="244"/>
    <tableColumn id="16" xr3:uid="{51E2856A-B746-4D17-9B18-802A944D561D}" name="Cost Units" dataDxfId="243"/>
    <tableColumn id="22" xr3:uid="{74CF435A-B2FA-416F-A34C-ED49CB47A2DA}" name="Currency" dataDxfId="242"/>
    <tableColumn id="11" xr3:uid="{79E0655E-B12A-495B-937E-F8C1BEC0C6B2}" name="Cx Required" dataDxfId="241"/>
    <tableColumn id="20" xr3:uid="{25DCFB6E-D2C0-4151-BE8E-EC892489A848}" name="Notes" dataDxfId="24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E6573E3-DAD3-4F39-BA8B-870867568DE2}" name="Control_Type_Ref" displayName="Control_Type_Ref" ref="B2:D8" totalsRowShown="0">
  <autoFilter ref="B2:D8" xr:uid="{7E6573E3-DAD3-4F39-BA8B-870867568DE2}"/>
  <tableColumns count="3">
    <tableColumn id="1" xr3:uid="{900C27CA-329F-4987-9017-7DC19C3AEF4D}" name="Control Type"/>
    <tableColumn id="2" xr3:uid="{3F382140-7211-4D44-82A7-069868F12467}" name="Control Description"/>
    <tableColumn id="3" xr3:uid="{D2A11E19-31C1-42C0-8125-B88504C702FF}" name="Sort Order"/>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puc.pa.gov/filing-resources/issues-laws-regulations/act-129/technical-reference-manual/" TargetMode="External"/><Relationship Id="rId18" Type="http://schemas.openxmlformats.org/officeDocument/2006/relationships/hyperlink" Target="https://etrm.anbetrack.com/" TargetMode="External"/><Relationship Id="rId26" Type="http://schemas.openxmlformats.org/officeDocument/2006/relationships/hyperlink" Target="https://texasefficiency.com/trm-docs/" TargetMode="External"/><Relationship Id="rId3" Type="http://schemas.openxmlformats.org/officeDocument/2006/relationships/hyperlink" Target="https://www.ilsag.info/illinois-statewide-technical-reference-manual-version-12-0/" TargetMode="External"/><Relationship Id="rId21" Type="http://schemas.openxmlformats.org/officeDocument/2006/relationships/hyperlink" Target="https://cityofno.granicus.com/MetaViewer.php?view_id=&amp;clip_id=4329&amp;meta_id=610532" TargetMode="External"/><Relationship Id="rId34" Type="http://schemas.openxmlformats.org/officeDocument/2006/relationships/printerSettings" Target="../printerSettings/printerSettings1.bin"/><Relationship Id="rId7" Type="http://schemas.openxmlformats.org/officeDocument/2006/relationships/hyperlink" Target="https://neep.org/mid-atlantic-technical-reference-manual-trm-v10" TargetMode="External"/><Relationship Id="rId12" Type="http://schemas.openxmlformats.org/officeDocument/2006/relationships/hyperlink" Target="https://njcepfiles.s3.amazonaws.com/QO23030150-+Tri2+EE1+%2B+EE2-+Order+Attch+C-+TRM.pdf" TargetMode="External"/><Relationship Id="rId17" Type="http://schemas.openxmlformats.org/officeDocument/2006/relationships/hyperlink" Target="https://www.saveenergynb.ca/en/for-business/commercial-buildings-retrofit-program/guidelines/" TargetMode="External"/><Relationship Id="rId25" Type="http://schemas.openxmlformats.org/officeDocument/2006/relationships/hyperlink" Target="https://www.efficiencymaine.com/about/library/policies/" TargetMode="External"/><Relationship Id="rId33" Type="http://schemas.openxmlformats.org/officeDocument/2006/relationships/hyperlink" Target="https://neep.org/mid-atlantic-technical-reference-manual-trm-v10" TargetMode="External"/><Relationship Id="rId2" Type="http://schemas.openxmlformats.org/officeDocument/2006/relationships/hyperlink" Target="https://apsc.arkansas.gov/wp-content/uploads/AR_TRM_V9.1_Volume_1_2_and_3_on_8-31-22.pdf" TargetMode="External"/><Relationship Id="rId16" Type="http://schemas.openxmlformats.org/officeDocument/2006/relationships/hyperlink" Target="https://www.aeea.ca/technical-reference-manual/energy-efficiency-alberta-technical-reference-manual" TargetMode="External"/><Relationship Id="rId20" Type="http://schemas.openxmlformats.org/officeDocument/2006/relationships/hyperlink" Target="https://ripuc.ri.gov/sites/g/files/xkgbur841/files/eventsactions/docket/1-PY2022-RI-TRM.pdf" TargetMode="External"/><Relationship Id="rId29" Type="http://schemas.openxmlformats.org/officeDocument/2006/relationships/hyperlink" Target="https://rtf.nwcouncil.org/standard-protocol/non-residential-lighting-retrofits/" TargetMode="External"/><Relationship Id="rId1" Type="http://schemas.openxmlformats.org/officeDocument/2006/relationships/pivotTable" Target="../pivotTables/pivotTable1.xml"/><Relationship Id="rId6" Type="http://schemas.openxmlformats.org/officeDocument/2006/relationships/hyperlink" Target="https://www.michigan.gov/mpsc/regulatory/ewr/michigan-energy-measures-database" TargetMode="External"/><Relationship Id="rId11" Type="http://schemas.openxmlformats.org/officeDocument/2006/relationships/hyperlink" Target="https://dps.ny.gov/technical-resource-manual-trm" TargetMode="External"/><Relationship Id="rId24" Type="http://schemas.openxmlformats.org/officeDocument/2006/relationships/hyperlink" Target="https://dnr.mo.gov/print/document-search/pub2839" TargetMode="External"/><Relationship Id="rId32" Type="http://schemas.openxmlformats.org/officeDocument/2006/relationships/hyperlink" Target="https://www.in.gov/iurc/research-policy-and-planning-division/" TargetMode="External"/><Relationship Id="rId5" Type="http://schemas.openxmlformats.org/officeDocument/2006/relationships/hyperlink" Target="https://www.masssavedata.com/Public/TechnicalReferenceLibrary" TargetMode="External"/><Relationship Id="rId15" Type="http://schemas.openxmlformats.org/officeDocument/2006/relationships/hyperlink" Target="https://publicservice.vermont.gov/sites/dps/files/documents/Efficiency%20Vermont%202022%20Savings%20Verification%20TRM.pdf" TargetMode="External"/><Relationship Id="rId23" Type="http://schemas.openxmlformats.org/officeDocument/2006/relationships/hyperlink" Target="https://dev.hawaiienergy.com/about/information-reports" TargetMode="External"/><Relationship Id="rId28" Type="http://schemas.openxmlformats.org/officeDocument/2006/relationships/hyperlink" Target="https://rtf.nwcouncil.org/standard-protocol/non-residential-lighting-retrofits/" TargetMode="External"/><Relationship Id="rId36" Type="http://schemas.openxmlformats.org/officeDocument/2006/relationships/table" Target="../tables/table1.xml"/><Relationship Id="rId10" Type="http://schemas.openxmlformats.org/officeDocument/2006/relationships/hyperlink" Target="https://www.prc.nm.gov/utilities/energy-efficiency/" TargetMode="External"/><Relationship Id="rId19" Type="http://schemas.openxmlformats.org/officeDocument/2006/relationships/hyperlink" Target="https://www.puc.nh.gov/regulatory/Docketbk/2020/20-092/LETTERS-MEMOS-TARIFFS/20-092_2022-03-01_NH_UTILITIES_ATT-NHSAVES-PLAN.PDF" TargetMode="External"/><Relationship Id="rId31" Type="http://schemas.openxmlformats.org/officeDocument/2006/relationships/hyperlink" Target="https://rtf.nwcouncil.org/standard-protocol/non-residential-lighting-retrofits/" TargetMode="External"/><Relationship Id="rId4" Type="http://schemas.openxmlformats.org/officeDocument/2006/relationships/hyperlink" Target="https://iub.iowa.gov/regulated-industries/energy-efficiency-programs" TargetMode="External"/><Relationship Id="rId9" Type="http://schemas.openxmlformats.org/officeDocument/2006/relationships/hyperlink" Target="https://mn.gov/commerce/energy/industry-government/cip/technical-reference-manual/" TargetMode="External"/><Relationship Id="rId14" Type="http://schemas.openxmlformats.org/officeDocument/2006/relationships/hyperlink" Target="https://www.caetrm.com/dashboard/" TargetMode="External"/><Relationship Id="rId22" Type="http://schemas.openxmlformats.org/officeDocument/2006/relationships/hyperlink" Target="https://dis.puc.state.oh.us/ViewImage.aspx?CMID=A1001001A19K29B53656G04635" TargetMode="External"/><Relationship Id="rId27" Type="http://schemas.openxmlformats.org/officeDocument/2006/relationships/hyperlink" Target="https://www.caetrm.com/dashboard/" TargetMode="External"/><Relationship Id="rId30" Type="http://schemas.openxmlformats.org/officeDocument/2006/relationships/hyperlink" Target="https://rtf.nwcouncil.org/standard-protocol/non-residential-lighting-retrofits/" TargetMode="External"/><Relationship Id="rId35" Type="http://schemas.openxmlformats.org/officeDocument/2006/relationships/drawing" Target="../drawings/drawing1.xml"/><Relationship Id="rId8" Type="http://schemas.openxmlformats.org/officeDocument/2006/relationships/hyperlink" Target="https://www.focusonenergy.com/evaluation-reports"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ivotTable" Target="../pivotTables/pivotTable5.xml"/><Relationship Id="rId1" Type="http://schemas.openxmlformats.org/officeDocument/2006/relationships/pivotTable" Target="../pivotTables/pivotTable4.xml"/><Relationship Id="rId4" Type="http://schemas.microsoft.com/office/2007/relationships/slicer" Target="../slicers/slicer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ivotTable" Target="../pivotTables/pivotTable7.xml"/><Relationship Id="rId1" Type="http://schemas.openxmlformats.org/officeDocument/2006/relationships/pivotTable" Target="../pivotTables/pivotTable6.xml"/><Relationship Id="rId4" Type="http://schemas.microsoft.com/office/2007/relationships/slicer" Target="../slicers/slicer2.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ivotTable" Target="../pivotTables/pivotTable9.xml"/><Relationship Id="rId1" Type="http://schemas.openxmlformats.org/officeDocument/2006/relationships/pivotTable" Target="../pivotTables/pivotTable8.xml"/><Relationship Id="rId4" Type="http://schemas.microsoft.com/office/2007/relationships/slicer" Target="../slicers/slicer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6F4C8-BD4F-4D4D-9AB1-5A70DFA55D41}">
  <dimension ref="B2:Z79"/>
  <sheetViews>
    <sheetView tabSelected="1" zoomScale="90" zoomScaleNormal="90" workbookViewId="0">
      <pane xSplit="4" ySplit="2" topLeftCell="E3" activePane="bottomRight" state="frozen"/>
      <selection pane="topRight" activeCell="E1" sqref="E1"/>
      <selection pane="bottomLeft" activeCell="A3" sqref="A3"/>
      <selection pane="bottomRight" activeCell="E3" sqref="E3"/>
    </sheetView>
  </sheetViews>
  <sheetFormatPr defaultColWidth="9.140625" defaultRowHeight="15" x14ac:dyDescent="0.25"/>
  <cols>
    <col min="1" max="1" width="2.7109375" style="4" customWidth="1"/>
    <col min="2" max="2" width="10.28515625" style="4" bestFit="1" customWidth="1"/>
    <col min="3" max="3" width="16" style="4" bestFit="1" customWidth="1"/>
    <col min="4" max="4" width="19.5703125" style="4" bestFit="1" customWidth="1"/>
    <col min="5" max="5" width="16.5703125" style="4" customWidth="1"/>
    <col min="6" max="6" width="10.42578125" style="4" bestFit="1" customWidth="1"/>
    <col min="7" max="7" width="49.28515625" style="6" customWidth="1"/>
    <col min="8" max="8" width="12.85546875" style="4" bestFit="1" customWidth="1"/>
    <col min="9" max="9" width="15.85546875" style="4" bestFit="1" customWidth="1"/>
    <col min="10" max="10" width="10.7109375" style="4" customWidth="1"/>
    <col min="11" max="11" width="11.85546875" style="4" customWidth="1"/>
    <col min="12" max="12" width="19.85546875" style="4" bestFit="1" customWidth="1"/>
    <col min="13" max="13" width="15.85546875" style="4" hidden="1" customWidth="1"/>
    <col min="14" max="14" width="10.85546875" style="4" hidden="1" customWidth="1"/>
    <col min="15" max="15" width="11.140625" style="4" hidden="1" customWidth="1"/>
    <col min="16" max="16" width="16" style="4" hidden="1" customWidth="1"/>
    <col min="17" max="17" width="17.140625" style="5" bestFit="1" customWidth="1"/>
    <col min="18" max="18" width="96.7109375" style="4" customWidth="1"/>
    <col min="19" max="19" width="9.140625" style="4"/>
    <col min="20" max="20" width="22.5703125" style="4" bestFit="1" customWidth="1"/>
    <col min="21" max="21" width="11.28515625" style="4" customWidth="1"/>
    <col min="22" max="22" width="10.28515625" style="4" bestFit="1" customWidth="1"/>
    <col min="23" max="23" width="16.28515625" style="4" bestFit="1" customWidth="1"/>
    <col min="24" max="24" width="15.5703125" style="4" bestFit="1" customWidth="1"/>
    <col min="25" max="25" width="11.28515625" style="4" bestFit="1" customWidth="1"/>
    <col min="26" max="16384" width="9.140625" style="4"/>
  </cols>
  <sheetData>
    <row r="2" spans="2:26" x14ac:dyDescent="0.25">
      <c r="B2" s="4" t="s">
        <v>165</v>
      </c>
      <c r="C2" s="4" t="s">
        <v>25</v>
      </c>
      <c r="D2" s="4" t="s">
        <v>106</v>
      </c>
      <c r="E2" s="4" t="s">
        <v>138</v>
      </c>
      <c r="F2" s="4" t="s">
        <v>103</v>
      </c>
      <c r="G2" s="4" t="s">
        <v>427</v>
      </c>
      <c r="H2" s="6" t="s">
        <v>41</v>
      </c>
      <c r="I2" s="4" t="s">
        <v>2</v>
      </c>
      <c r="J2" s="4" t="s">
        <v>420</v>
      </c>
      <c r="K2" s="4" t="s">
        <v>51</v>
      </c>
      <c r="L2" s="4" t="s">
        <v>421</v>
      </c>
      <c r="M2" s="4" t="s">
        <v>125</v>
      </c>
      <c r="N2" s="4" t="s">
        <v>340</v>
      </c>
      <c r="O2" s="4" t="s">
        <v>341</v>
      </c>
      <c r="P2" s="4" t="s">
        <v>423</v>
      </c>
      <c r="Q2" s="5" t="s">
        <v>256</v>
      </c>
      <c r="R2" s="4" t="s">
        <v>17</v>
      </c>
      <c r="T2" s="7" t="s">
        <v>113</v>
      </c>
      <c r="U2" s="7" t="s">
        <v>112</v>
      </c>
      <c r="V2"/>
      <c r="W2"/>
      <c r="X2"/>
      <c r="Y2"/>
      <c r="Z2"/>
    </row>
    <row r="3" spans="2:26" x14ac:dyDescent="0.25">
      <c r="B3" s="11" t="s">
        <v>50</v>
      </c>
      <c r="C3" s="11" t="s">
        <v>227</v>
      </c>
      <c r="D3" s="11" t="s">
        <v>128</v>
      </c>
      <c r="E3" s="11" t="s">
        <v>154</v>
      </c>
      <c r="F3" s="11" t="s">
        <v>104</v>
      </c>
      <c r="G3" s="11" t="s">
        <v>132</v>
      </c>
      <c r="H3" s="12" t="s">
        <v>131</v>
      </c>
      <c r="I3" s="13">
        <v>45292</v>
      </c>
      <c r="J3" s="13" t="str">
        <f>_xlfn.LET(_xlpm.AGE,ROUND((DATE(2024,1,1)-TRM_Sources[[#This Row],[Effective Date]])/365,0),IF(TRM_Sources[[#This Row],[Status]]="Confirmed",IF(_xlpm.AGE=0,"&lt; 1 Year",IF(_xlpm.AGE=1,"1 Year",_xlpm.AGE&amp;" Years")),"N/A"))</f>
        <v>&lt; 1 Year</v>
      </c>
      <c r="K3" s="11" t="s">
        <v>24</v>
      </c>
      <c r="L3" s="11" t="s">
        <v>140</v>
      </c>
      <c r="M3" s="9" t="s">
        <v>130</v>
      </c>
      <c r="N3" s="11">
        <f>IF(COUNTIFS(Measure_DB[State Code],TRM_Sources[[#This Row],[State Code]],Measure_DB[Control Type],"NLC")&gt;0,1,0)</f>
        <v>0</v>
      </c>
      <c r="O3" s="11">
        <f>IF(COUNTIFS(Measure_DB[State Code],TRM_Sources[[#This Row],[State Code]],Measure_DB[Control Type],"LLLC")&gt;0,1,0)</f>
        <v>0</v>
      </c>
      <c r="P3" s="11">
        <f>IF(COUNTIFS(Measure_DB[State Code],TRM_Sources[[#This Row],[State Code]],Measure_DB[Control Type],"Room-based")&gt;0,1,0)</f>
        <v>0</v>
      </c>
      <c r="Q3" s="10" t="str">
        <f>IF(TRM_Sources[[#This Row],[Status]]&lt;&gt;"Confirmed","Unknown",IF(AND(TRM_Sources[[#This Row],[NLC Flag]],TRM_Sources[[#This Row],[LLLC Flag]]),"NLC &amp; LLLC",IF(TRM_Sources[[#This Row],[NLC Flag]],"NLC",IF(TRM_Sources[[#This Row],[LLLC Flag]],"LLLC","None"))))</f>
        <v>None</v>
      </c>
      <c r="R3" s="9" t="s">
        <v>129</v>
      </c>
      <c r="T3" s="7" t="s">
        <v>111</v>
      </c>
      <c r="U3" s="3" t="s">
        <v>104</v>
      </c>
      <c r="V3" s="3" t="s">
        <v>226</v>
      </c>
      <c r="W3" s="3" t="s">
        <v>20</v>
      </c>
      <c r="X3"/>
      <c r="Y3"/>
      <c r="Z3"/>
    </row>
    <row r="4" spans="2:26" x14ac:dyDescent="0.25">
      <c r="B4" s="11" t="s">
        <v>50</v>
      </c>
      <c r="C4" s="11" t="s">
        <v>227</v>
      </c>
      <c r="D4" s="11" t="s">
        <v>228</v>
      </c>
      <c r="E4" s="11" t="s">
        <v>231</v>
      </c>
      <c r="F4" s="11" t="s">
        <v>226</v>
      </c>
      <c r="G4" s="11"/>
      <c r="H4" s="12"/>
      <c r="I4" s="11"/>
      <c r="J4" s="13" t="str">
        <f>_xlfn.LET(_xlpm.AGE,ROUND((DATE(2024,1,1)-TRM_Sources[[#This Row],[Effective Date]])/365,0),IF(TRM_Sources[[#This Row],[Status]]="Confirmed",IF(_xlpm.AGE=0,"&lt; 1 Year",IF(_xlpm.AGE=1,"1 Year",_xlpm.AGE&amp;" Years")),"N/A"))</f>
        <v>N/A</v>
      </c>
      <c r="K4" s="10" t="s">
        <v>52</v>
      </c>
      <c r="L4" s="11" t="s">
        <v>425</v>
      </c>
      <c r="M4" s="10" t="s">
        <v>52</v>
      </c>
      <c r="N4" s="10">
        <f>IF(COUNTIFS(Measure_DB[State Code],TRM_Sources[[#This Row],[State Code]],Measure_DB[Control Type],"NLC")&gt;0,1,0)</f>
        <v>0</v>
      </c>
      <c r="O4" s="10">
        <f>IF(COUNTIFS(Measure_DB[State Code],TRM_Sources[[#This Row],[State Code]],Measure_DB[Control Type],"LLLC")&gt;0,1,0)</f>
        <v>0</v>
      </c>
      <c r="P4" s="10">
        <f>IF(COUNTIFS(Measure_DB[State Code],TRM_Sources[[#This Row],[State Code]],Measure_DB[Control Type],"Room-based")&gt;0,1,0)</f>
        <v>0</v>
      </c>
      <c r="Q4" s="10" t="str">
        <f>IF(TRM_Sources[[#This Row],[Status]]&lt;&gt;"Confirmed","Unknown",IF(AND(TRM_Sources[[#This Row],[NLC Flag]],TRM_Sources[[#This Row],[LLLC Flag]]),"NLC &amp; LLLC",IF(TRM_Sources[[#This Row],[NLC Flag]],"NLC",IF(TRM_Sources[[#This Row],[LLLC Flag]],"LLLC","None"))))</f>
        <v>Unknown</v>
      </c>
      <c r="T4" s="1" t="s">
        <v>50</v>
      </c>
      <c r="U4" s="3">
        <v>3</v>
      </c>
      <c r="V4" s="3">
        <v>7</v>
      </c>
      <c r="W4" s="3">
        <v>10</v>
      </c>
      <c r="X4"/>
      <c r="Y4"/>
      <c r="Z4"/>
    </row>
    <row r="5" spans="2:26" x14ac:dyDescent="0.25">
      <c r="B5" s="11" t="s">
        <v>50</v>
      </c>
      <c r="C5" s="11" t="s">
        <v>227</v>
      </c>
      <c r="D5" s="11" t="s">
        <v>97</v>
      </c>
      <c r="E5" s="11" t="s">
        <v>155</v>
      </c>
      <c r="F5" s="11" t="s">
        <v>226</v>
      </c>
      <c r="G5" s="11"/>
      <c r="H5" s="12"/>
      <c r="I5" s="13"/>
      <c r="J5" s="13" t="str">
        <f>_xlfn.LET(_xlpm.AGE,ROUND((DATE(2024,1,1)-TRM_Sources[[#This Row],[Effective Date]])/365,0),IF(TRM_Sources[[#This Row],[Status]]="Confirmed",IF(_xlpm.AGE=0,"&lt; 1 Year",IF(_xlpm.AGE=1,"1 Year",_xlpm.AGE&amp;" Years")),"N/A"))</f>
        <v>N/A</v>
      </c>
      <c r="K5" s="10" t="s">
        <v>40</v>
      </c>
      <c r="L5" s="11" t="s">
        <v>425</v>
      </c>
      <c r="M5" s="10" t="s">
        <v>52</v>
      </c>
      <c r="N5" s="10">
        <f>IF(COUNTIFS(Measure_DB[State Code],TRM_Sources[[#This Row],[State Code]],Measure_DB[Control Type],"NLC")&gt;0,1,0)</f>
        <v>0</v>
      </c>
      <c r="O5" s="10">
        <f>IF(COUNTIFS(Measure_DB[State Code],TRM_Sources[[#This Row],[State Code]],Measure_DB[Control Type],"LLLC")&gt;0,1,0)</f>
        <v>0</v>
      </c>
      <c r="P5" s="10">
        <f>IF(COUNTIFS(Measure_DB[State Code],TRM_Sources[[#This Row],[State Code]],Measure_DB[Control Type],"Room-based")&gt;0,1,0)</f>
        <v>0</v>
      </c>
      <c r="Q5" s="10" t="str">
        <f>IF(TRM_Sources[[#This Row],[Status]]&lt;&gt;"Confirmed","Unknown",IF(AND(TRM_Sources[[#This Row],[NLC Flag]],TRM_Sources[[#This Row],[LLLC Flag]]),"NLC &amp; LLLC",IF(TRM_Sources[[#This Row],[NLC Flag]],"NLC",IF(TRM_Sources[[#This Row],[LLLC Flag]],"LLLC","None"))))</f>
        <v>Unknown</v>
      </c>
      <c r="T5" s="2" t="s">
        <v>27</v>
      </c>
      <c r="U5" s="3">
        <v>1</v>
      </c>
      <c r="V5" s="3">
        <v>2</v>
      </c>
      <c r="W5" s="3">
        <v>3</v>
      </c>
      <c r="X5"/>
      <c r="Y5"/>
      <c r="Z5"/>
    </row>
    <row r="6" spans="2:26" x14ac:dyDescent="0.25">
      <c r="B6" s="11" t="s">
        <v>50</v>
      </c>
      <c r="C6" s="11" t="s">
        <v>227</v>
      </c>
      <c r="D6" s="11" t="s">
        <v>225</v>
      </c>
      <c r="E6" s="16" t="s">
        <v>164</v>
      </c>
      <c r="F6" s="11" t="s">
        <v>226</v>
      </c>
      <c r="G6" s="11"/>
      <c r="H6" s="12"/>
      <c r="I6" s="11"/>
      <c r="J6" s="13" t="str">
        <f>_xlfn.LET(_xlpm.AGE,ROUND((DATE(2024,1,1)-TRM_Sources[[#This Row],[Effective Date]])/365,0),IF(TRM_Sources[[#This Row],[Status]]="Confirmed",IF(_xlpm.AGE=0,"&lt; 1 Year",IF(_xlpm.AGE=1,"1 Year",_xlpm.AGE&amp;" Years")),"N/A"))</f>
        <v>N/A</v>
      </c>
      <c r="K6" s="10" t="s">
        <v>52</v>
      </c>
      <c r="L6" s="11" t="s">
        <v>425</v>
      </c>
      <c r="M6" s="10" t="s">
        <v>52</v>
      </c>
      <c r="N6" s="10">
        <f>IF(COUNTIFS(Measure_DB[State Code],TRM_Sources[[#This Row],[State Code]],Measure_DB[Control Type],"NLC")&gt;0,1,0)</f>
        <v>0</v>
      </c>
      <c r="O6" s="10">
        <f>IF(COUNTIFS(Measure_DB[State Code],TRM_Sources[[#This Row],[State Code]],Measure_DB[Control Type],"LLLC")&gt;0,1,0)</f>
        <v>0</v>
      </c>
      <c r="P6" s="10">
        <f>IF(COUNTIFS(Measure_DB[State Code],TRM_Sources[[#This Row],[State Code]],Measure_DB[Control Type],"Room-based")&gt;0,1,0)</f>
        <v>0</v>
      </c>
      <c r="Q6" s="10" t="str">
        <f>IF(TRM_Sources[[#This Row],[Status]]&lt;&gt;"Confirmed","Unknown",IF(AND(TRM_Sources[[#This Row],[NLC Flag]],TRM_Sources[[#This Row],[LLLC Flag]]),"NLC &amp; LLLC",IF(TRM_Sources[[#This Row],[NLC Flag]],"NLC",IF(TRM_Sources[[#This Row],[LLLC Flag]],"LLLC","None"))))</f>
        <v>Unknown</v>
      </c>
      <c r="T6" s="2" t="s">
        <v>227</v>
      </c>
      <c r="U6" s="3">
        <v>1</v>
      </c>
      <c r="V6" s="3">
        <v>3</v>
      </c>
      <c r="W6" s="3">
        <v>4</v>
      </c>
      <c r="X6"/>
      <c r="Y6"/>
      <c r="Z6"/>
    </row>
    <row r="7" spans="2:26" x14ac:dyDescent="0.25">
      <c r="B7" s="11" t="s">
        <v>50</v>
      </c>
      <c r="C7" s="11" t="s">
        <v>232</v>
      </c>
      <c r="D7" s="11" t="s">
        <v>224</v>
      </c>
      <c r="E7" s="16" t="s">
        <v>163</v>
      </c>
      <c r="F7" s="11" t="s">
        <v>226</v>
      </c>
      <c r="G7" s="11"/>
      <c r="H7" s="12"/>
      <c r="I7" s="11"/>
      <c r="J7" s="13" t="str">
        <f>_xlfn.LET(_xlpm.AGE,ROUND((DATE(2024,1,1)-TRM_Sources[[#This Row],[Effective Date]])/365,0),IF(TRM_Sources[[#This Row],[Status]]="Confirmed",IF(_xlpm.AGE=0,"&lt; 1 Year",IF(_xlpm.AGE=1,"1 Year",_xlpm.AGE&amp;" Years")),"N/A"))</f>
        <v>N/A</v>
      </c>
      <c r="K7" s="10" t="s">
        <v>52</v>
      </c>
      <c r="L7" s="11" t="s">
        <v>425</v>
      </c>
      <c r="M7" s="10" t="s">
        <v>52</v>
      </c>
      <c r="N7" s="10">
        <f>IF(COUNTIFS(Measure_DB[State Code],TRM_Sources[[#This Row],[State Code]],Measure_DB[Control Type],"NLC")&gt;0,1,0)</f>
        <v>0</v>
      </c>
      <c r="O7" s="10">
        <f>IF(COUNTIFS(Measure_DB[State Code],TRM_Sources[[#This Row],[State Code]],Measure_DB[Control Type],"LLLC")&gt;0,1,0)</f>
        <v>0</v>
      </c>
      <c r="P7" s="10">
        <f>IF(COUNTIFS(Measure_DB[State Code],TRM_Sources[[#This Row],[State Code]],Measure_DB[Control Type],"Room-based")&gt;0,1,0)</f>
        <v>0</v>
      </c>
      <c r="Q7" s="10" t="str">
        <f>IF(TRM_Sources[[#This Row],[Status]]&lt;&gt;"Confirmed","Unknown",IF(AND(TRM_Sources[[#This Row],[NLC Flag]],TRM_Sources[[#This Row],[LLLC Flag]]),"NLC &amp; LLLC",IF(TRM_Sources[[#This Row],[NLC Flag]],"NLC",IF(TRM_Sources[[#This Row],[LLLC Flag]],"LLLC","None"))))</f>
        <v>Unknown</v>
      </c>
      <c r="T7" s="2" t="s">
        <v>232</v>
      </c>
      <c r="U7" s="3">
        <v>1</v>
      </c>
      <c r="V7" s="3">
        <v>2</v>
      </c>
      <c r="W7" s="3">
        <v>3</v>
      </c>
      <c r="X7"/>
      <c r="Y7"/>
      <c r="Z7"/>
    </row>
    <row r="8" spans="2:26" x14ac:dyDescent="0.25">
      <c r="B8" s="11" t="s">
        <v>50</v>
      </c>
      <c r="C8" s="11" t="s">
        <v>232</v>
      </c>
      <c r="D8" s="11" t="s">
        <v>49</v>
      </c>
      <c r="E8" s="11" t="s">
        <v>160</v>
      </c>
      <c r="F8" s="11" t="s">
        <v>104</v>
      </c>
      <c r="G8" s="11" t="s">
        <v>53</v>
      </c>
      <c r="H8" s="12"/>
      <c r="I8" s="13">
        <v>44029</v>
      </c>
      <c r="J8" s="13" t="str">
        <f>_xlfn.LET(_xlpm.AGE,ROUND((DATE(2024,1,1)-TRM_Sources[[#This Row],[Effective Date]])/365,0),IF(TRM_Sources[[#This Row],[Status]]="Confirmed",IF(_xlpm.AGE=0,"&lt; 1 Year",IF(_xlpm.AGE=1,"1 Year",_xlpm.AGE&amp;" Years")),"N/A"))</f>
        <v>3 Years</v>
      </c>
      <c r="K8" s="11" t="s">
        <v>23</v>
      </c>
      <c r="L8" s="11" t="s">
        <v>140</v>
      </c>
      <c r="M8" s="11" t="s">
        <v>24</v>
      </c>
      <c r="N8" s="11">
        <f>IF(COUNTIFS(Measure_DB[State Code],TRM_Sources[[#This Row],[State Code]],Measure_DB[Control Type],"NLC")&gt;0,1,0)</f>
        <v>1</v>
      </c>
      <c r="O8" s="11">
        <f>IF(COUNTIFS(Measure_DB[State Code],TRM_Sources[[#This Row],[State Code]],Measure_DB[Control Type],"LLLC")&gt;0,1,0)</f>
        <v>0</v>
      </c>
      <c r="P8" s="11">
        <f>IF(COUNTIFS(Measure_DB[State Code],TRM_Sources[[#This Row],[State Code]],Measure_DB[Control Type],"Room-based")&gt;0,1,0)</f>
        <v>0</v>
      </c>
      <c r="Q8" s="10" t="str">
        <f>IF(TRM_Sources[[#This Row],[Status]]&lt;&gt;"Confirmed","Unknown",IF(AND(TRM_Sources[[#This Row],[NLC Flag]],TRM_Sources[[#This Row],[LLLC Flag]]),"NLC &amp; LLLC",IF(TRM_Sources[[#This Row],[NLC Flag]],"NLC",IF(TRM_Sources[[#This Row],[LLLC Flag]],"LLLC","None"))))</f>
        <v>NLC</v>
      </c>
      <c r="R8" s="4" t="s">
        <v>52</v>
      </c>
      <c r="T8" s="1" t="s">
        <v>166</v>
      </c>
      <c r="U8" s="3">
        <v>33</v>
      </c>
      <c r="V8" s="3">
        <v>18</v>
      </c>
      <c r="W8" s="3">
        <v>51</v>
      </c>
      <c r="X8"/>
      <c r="Y8"/>
      <c r="Z8"/>
    </row>
    <row r="9" spans="2:26" x14ac:dyDescent="0.25">
      <c r="B9" s="11" t="s">
        <v>50</v>
      </c>
      <c r="C9" s="11" t="s">
        <v>232</v>
      </c>
      <c r="D9" s="11" t="s">
        <v>98</v>
      </c>
      <c r="E9" s="11" t="s">
        <v>161</v>
      </c>
      <c r="F9" s="10" t="s">
        <v>226</v>
      </c>
      <c r="G9" s="11"/>
      <c r="H9" s="12"/>
      <c r="I9" s="13"/>
      <c r="J9" s="13" t="str">
        <f>_xlfn.LET(_xlpm.AGE,ROUND((DATE(2024,1,1)-TRM_Sources[[#This Row],[Effective Date]])/365,0),IF(TRM_Sources[[#This Row],[Status]]="Confirmed",IF(_xlpm.AGE=0,"&lt; 1 Year",IF(_xlpm.AGE=1,"1 Year",_xlpm.AGE&amp;" Years")),"N/A"))</f>
        <v>N/A</v>
      </c>
      <c r="K9" s="10" t="s">
        <v>40</v>
      </c>
      <c r="L9" s="11" t="s">
        <v>425</v>
      </c>
      <c r="M9" s="10" t="s">
        <v>52</v>
      </c>
      <c r="N9" s="10">
        <f>IF(COUNTIFS(Measure_DB[State Code],TRM_Sources[[#This Row],[State Code]],Measure_DB[Control Type],"NLC")&gt;0,1,0)</f>
        <v>0</v>
      </c>
      <c r="O9" s="10">
        <f>IF(COUNTIFS(Measure_DB[State Code],TRM_Sources[[#This Row],[State Code]],Measure_DB[Control Type],"LLLC")&gt;0,1,0)</f>
        <v>0</v>
      </c>
      <c r="P9" s="10">
        <f>IF(COUNTIFS(Measure_DB[State Code],TRM_Sources[[#This Row],[State Code]],Measure_DB[Control Type],"Room-based")&gt;0,1,0)</f>
        <v>0</v>
      </c>
      <c r="Q9" s="10" t="str">
        <f>IF(TRM_Sources[[#This Row],[Status]]&lt;&gt;"Confirmed","Unknown",IF(AND(TRM_Sources[[#This Row],[NLC Flag]],TRM_Sources[[#This Row],[LLLC Flag]]),"NLC &amp; LLLC",IF(TRM_Sources[[#This Row],[NLC Flag]],"NLC",IF(TRM_Sources[[#This Row],[LLLC Flag]],"LLLC","None"))))</f>
        <v>Unknown</v>
      </c>
      <c r="T9" s="2" t="s">
        <v>28</v>
      </c>
      <c r="U9" s="3">
        <v>6</v>
      </c>
      <c r="V9" s="3"/>
      <c r="W9" s="3">
        <v>6</v>
      </c>
      <c r="X9"/>
      <c r="Y9"/>
      <c r="Z9"/>
    </row>
    <row r="10" spans="2:26" x14ac:dyDescent="0.25">
      <c r="B10" s="11" t="s">
        <v>50</v>
      </c>
      <c r="C10" s="11" t="s">
        <v>27</v>
      </c>
      <c r="D10" s="11" t="s">
        <v>123</v>
      </c>
      <c r="E10" s="11" t="s">
        <v>142</v>
      </c>
      <c r="F10" s="11" t="s">
        <v>104</v>
      </c>
      <c r="G10" s="11" t="s">
        <v>126</v>
      </c>
      <c r="H10" s="12" t="s">
        <v>127</v>
      </c>
      <c r="I10" s="59">
        <v>44136</v>
      </c>
      <c r="J10" s="13" t="str">
        <f>_xlfn.LET(_xlpm.AGE,ROUND((DATE(2024,1,1)-TRM_Sources[[#This Row],[Effective Date]])/365,0),IF(TRM_Sources[[#This Row],[Status]]="Confirmed",IF(_xlpm.AGE=0,"&lt; 1 Year",IF(_xlpm.AGE=1,"1 Year",_xlpm.AGE&amp;" Years")),"N/A"))</f>
        <v>3 Years</v>
      </c>
      <c r="K10" s="11" t="s">
        <v>24</v>
      </c>
      <c r="L10" s="11" t="s">
        <v>140</v>
      </c>
      <c r="M10" s="11" t="s">
        <v>24</v>
      </c>
      <c r="N10" s="11">
        <f>IF(COUNTIFS(Measure_DB[State Code],TRM_Sources[[#This Row],[State Code]],Measure_DB[Control Type],"NLC")&gt;0,1,0)</f>
        <v>0</v>
      </c>
      <c r="O10" s="11">
        <f>IF(COUNTIFS(Measure_DB[State Code],TRM_Sources[[#This Row],[State Code]],Measure_DB[Control Type],"LLLC")&gt;0,1,0)</f>
        <v>0</v>
      </c>
      <c r="P10" s="11">
        <f>IF(COUNTIFS(Measure_DB[State Code],TRM_Sources[[#This Row],[State Code]],Measure_DB[Control Type],"Room-based")&gt;0,1,0)</f>
        <v>0</v>
      </c>
      <c r="Q10" s="10" t="str">
        <f>IF(TRM_Sources[[#This Row],[Status]]&lt;&gt;"Confirmed","Unknown",IF(AND(TRM_Sources[[#This Row],[NLC Flag]],TRM_Sources[[#This Row],[LLLC Flag]]),"NLC &amp; LLLC",IF(TRM_Sources[[#This Row],[NLC Flag]],"NLC",IF(TRM_Sources[[#This Row],[LLLC Flag]],"LLLC","None"))))</f>
        <v>None</v>
      </c>
      <c r="R10" s="9" t="s">
        <v>124</v>
      </c>
      <c r="T10" s="2" t="s">
        <v>47</v>
      </c>
      <c r="U10" s="3">
        <v>4</v>
      </c>
      <c r="V10" s="3">
        <v>2</v>
      </c>
      <c r="W10" s="3">
        <v>6</v>
      </c>
      <c r="X10"/>
      <c r="Y10"/>
      <c r="Z10"/>
    </row>
    <row r="11" spans="2:26" x14ac:dyDescent="0.25">
      <c r="B11" s="11" t="s">
        <v>50</v>
      </c>
      <c r="C11" s="11" t="s">
        <v>27</v>
      </c>
      <c r="D11" s="11" t="s">
        <v>96</v>
      </c>
      <c r="E11" s="11" t="s">
        <v>153</v>
      </c>
      <c r="F11" s="10" t="s">
        <v>226</v>
      </c>
      <c r="G11" s="11"/>
      <c r="H11" s="12"/>
      <c r="I11" s="13"/>
      <c r="J11" s="13" t="str">
        <f>_xlfn.LET(_xlpm.AGE,ROUND((DATE(2024,1,1)-TRM_Sources[[#This Row],[Effective Date]])/365,0),IF(TRM_Sources[[#This Row],[Status]]="Confirmed",IF(_xlpm.AGE=0,"&lt; 1 Year",IF(_xlpm.AGE=1,"1 Year",_xlpm.AGE&amp;" Years")),"N/A"))</f>
        <v>N/A</v>
      </c>
      <c r="K11" s="10" t="s">
        <v>40</v>
      </c>
      <c r="L11" s="11" t="s">
        <v>425</v>
      </c>
      <c r="M11" s="10" t="s">
        <v>52</v>
      </c>
      <c r="N11" s="10">
        <f>IF(COUNTIFS(Measure_DB[State Code],TRM_Sources[[#This Row],[State Code]],Measure_DB[Control Type],"NLC")&gt;0,1,0)</f>
        <v>0</v>
      </c>
      <c r="O11" s="10">
        <f>IF(COUNTIFS(Measure_DB[State Code],TRM_Sources[[#This Row],[State Code]],Measure_DB[Control Type],"LLLC")&gt;0,1,0)</f>
        <v>0</v>
      </c>
      <c r="P11" s="10">
        <f>IF(COUNTIFS(Measure_DB[State Code],TRM_Sources[[#This Row],[State Code]],Measure_DB[Control Type],"Room-based")&gt;0,1,0)</f>
        <v>0</v>
      </c>
      <c r="Q11" s="10" t="str">
        <f>IF(TRM_Sources[[#This Row],[Status]]&lt;&gt;"Confirmed","Unknown",IF(AND(TRM_Sources[[#This Row],[NLC Flag]],TRM_Sources[[#This Row],[LLLC Flag]]),"NLC &amp; LLLC",IF(TRM_Sources[[#This Row],[NLC Flag]],"NLC",IF(TRM_Sources[[#This Row],[LLLC Flag]],"LLLC","None"))))</f>
        <v>Unknown</v>
      </c>
      <c r="T11" s="2" t="s">
        <v>26</v>
      </c>
      <c r="U11" s="3">
        <v>4</v>
      </c>
      <c r="V11" s="3">
        <v>3</v>
      </c>
      <c r="W11" s="3">
        <v>7</v>
      </c>
      <c r="X11"/>
      <c r="Y11"/>
      <c r="Z11"/>
    </row>
    <row r="12" spans="2:26" x14ac:dyDescent="0.25">
      <c r="B12" s="11" t="s">
        <v>50</v>
      </c>
      <c r="C12" s="11" t="s">
        <v>27</v>
      </c>
      <c r="D12" s="11" t="s">
        <v>229</v>
      </c>
      <c r="E12" s="11" t="s">
        <v>230</v>
      </c>
      <c r="F12" s="11" t="s">
        <v>226</v>
      </c>
      <c r="G12" s="11"/>
      <c r="H12" s="12"/>
      <c r="I12" s="11"/>
      <c r="J12" s="13" t="str">
        <f>_xlfn.LET(_xlpm.AGE,ROUND((DATE(2024,1,1)-TRM_Sources[[#This Row],[Effective Date]])/365,0),IF(TRM_Sources[[#This Row],[Status]]="Confirmed",IF(_xlpm.AGE=0,"&lt; 1 Year",IF(_xlpm.AGE=1,"1 Year",_xlpm.AGE&amp;" Years")),"N/A"))</f>
        <v>N/A</v>
      </c>
      <c r="K12" s="10" t="s">
        <v>52</v>
      </c>
      <c r="L12" s="11" t="s">
        <v>425</v>
      </c>
      <c r="M12" s="10" t="s">
        <v>52</v>
      </c>
      <c r="N12" s="10">
        <f>IF(COUNTIFS(Measure_DB[State Code],TRM_Sources[[#This Row],[State Code]],Measure_DB[Control Type],"NLC")&gt;0,1,0)</f>
        <v>0</v>
      </c>
      <c r="O12" s="10">
        <f>IF(COUNTIFS(Measure_DB[State Code],TRM_Sources[[#This Row],[State Code]],Measure_DB[Control Type],"LLLC")&gt;0,1,0)</f>
        <v>0</v>
      </c>
      <c r="P12" s="10">
        <f>IF(COUNTIFS(Measure_DB[State Code],TRM_Sources[[#This Row],[State Code]],Measure_DB[Control Type],"Room-based")&gt;0,1,0)</f>
        <v>0</v>
      </c>
      <c r="Q12" s="10" t="str">
        <f>IF(TRM_Sources[[#This Row],[Status]]&lt;&gt;"Confirmed","Unknown",IF(AND(TRM_Sources[[#This Row],[NLC Flag]],TRM_Sources[[#This Row],[LLLC Flag]]),"NLC &amp; LLLC",IF(TRM_Sources[[#This Row],[NLC Flag]],"NLC",IF(TRM_Sources[[#This Row],[LLLC Flag]],"LLLC","None"))))</f>
        <v>Unknown</v>
      </c>
      <c r="T12" s="2" t="s">
        <v>89</v>
      </c>
      <c r="U12" s="3">
        <v>1</v>
      </c>
      <c r="V12" s="3">
        <v>6</v>
      </c>
      <c r="W12" s="3">
        <v>7</v>
      </c>
      <c r="X12"/>
      <c r="Y12"/>
      <c r="Z12"/>
    </row>
    <row r="13" spans="2:26" x14ac:dyDescent="0.25">
      <c r="B13" s="11" t="s">
        <v>166</v>
      </c>
      <c r="C13" s="11" t="s">
        <v>28</v>
      </c>
      <c r="D13" s="11" t="s">
        <v>105</v>
      </c>
      <c r="E13" s="11" t="s">
        <v>162</v>
      </c>
      <c r="F13" s="10" t="s">
        <v>104</v>
      </c>
      <c r="G13" s="11" t="s">
        <v>243</v>
      </c>
      <c r="H13" s="12" t="s">
        <v>244</v>
      </c>
      <c r="I13" s="13">
        <v>45017</v>
      </c>
      <c r="J13" s="13" t="str">
        <f>_xlfn.LET(_xlpm.AGE,ROUND((DATE(2024,1,1)-TRM_Sources[[#This Row],[Effective Date]])/365,0),IF(TRM_Sources[[#This Row],[Status]]="Confirmed",IF(_xlpm.AGE=0,"&lt; 1 Year",IF(_xlpm.AGE=1,"1 Year",_xlpm.AGE&amp;" Years")),"N/A"))</f>
        <v>1 Year</v>
      </c>
      <c r="K13" s="11" t="s">
        <v>23</v>
      </c>
      <c r="L13" s="10" t="s">
        <v>140</v>
      </c>
      <c r="M13" s="10" t="s">
        <v>24</v>
      </c>
      <c r="N13" s="10">
        <f>IF(COUNTIFS(Measure_DB[State Code],TRM_Sources[[#This Row],[State Code]],Measure_DB[Control Type],"NLC")&gt;0,1,0)</f>
        <v>1</v>
      </c>
      <c r="O13" s="10">
        <f>IF(COUNTIFS(Measure_DB[State Code],TRM_Sources[[#This Row],[State Code]],Measure_DB[Control Type],"LLLC")&gt;0,1,0)</f>
        <v>0</v>
      </c>
      <c r="P13" s="10">
        <f>IF(COUNTIFS(Measure_DB[State Code],TRM_Sources[[#This Row],[State Code]],Measure_DB[Control Type],"Room-based")&gt;0,1,0)</f>
        <v>0</v>
      </c>
      <c r="Q13" s="11" t="str">
        <f>IF(TRM_Sources[[#This Row],[Status]]&lt;&gt;"Confirmed","Unknown",IF(AND(TRM_Sources[[#This Row],[NLC Flag]],TRM_Sources[[#This Row],[LLLC Flag]]),"NLC &amp; LLLC",IF(TRM_Sources[[#This Row],[NLC Flag]],"NLC",IF(TRM_Sources[[#This Row],[LLLC Flag]],"LLLC","None"))))</f>
        <v>NLC</v>
      </c>
      <c r="R13" s="4" t="s">
        <v>52</v>
      </c>
      <c r="T13" s="2" t="s">
        <v>27</v>
      </c>
      <c r="U13" s="3">
        <v>4</v>
      </c>
      <c r="V13" s="3">
        <v>3</v>
      </c>
      <c r="W13" s="3">
        <v>7</v>
      </c>
      <c r="X13"/>
      <c r="Y13"/>
      <c r="Z13"/>
    </row>
    <row r="14" spans="2:26" x14ac:dyDescent="0.25">
      <c r="B14" s="11" t="s">
        <v>166</v>
      </c>
      <c r="C14" s="11" t="s">
        <v>28</v>
      </c>
      <c r="D14" s="11" t="s">
        <v>219</v>
      </c>
      <c r="E14" s="11" t="s">
        <v>173</v>
      </c>
      <c r="F14" s="11" t="s">
        <v>104</v>
      </c>
      <c r="G14" s="11" t="s">
        <v>71</v>
      </c>
      <c r="H14" s="12" t="s">
        <v>72</v>
      </c>
      <c r="I14" s="13">
        <v>43952</v>
      </c>
      <c r="J14" s="13" t="str">
        <f>_xlfn.LET(_xlpm.AGE,ROUND((DATE(2024,1,1)-TRM_Sources[[#This Row],[Effective Date]])/365,0),IF(TRM_Sources[[#This Row],[Status]]="Confirmed",IF(_xlpm.AGE=0,"&lt; 1 Year",IF(_xlpm.AGE=1,"1 Year",_xlpm.AGE&amp;" Years")),"N/A"))</f>
        <v>4 Years</v>
      </c>
      <c r="K14" s="11" t="s">
        <v>24</v>
      </c>
      <c r="L14" s="11" t="s">
        <v>139</v>
      </c>
      <c r="M14" s="11" t="s">
        <v>24</v>
      </c>
      <c r="N14" s="11">
        <f>IF(COUNTIFS(Measure_DB[State Code],TRM_Sources[[#This Row],[State Code]],Measure_DB[Control Type],"NLC")&gt;0,1,0)</f>
        <v>1</v>
      </c>
      <c r="O14" s="11">
        <f>IF(COUNTIFS(Measure_DB[State Code],TRM_Sources[[#This Row],[State Code]],Measure_DB[Control Type],"LLLC")&gt;0,1,0)</f>
        <v>0</v>
      </c>
      <c r="P14" s="11">
        <f>IF(COUNTIFS(Measure_DB[State Code],TRM_Sources[[#This Row],[State Code]],Measure_DB[Control Type],"Room-based")&gt;0,1,0)</f>
        <v>0</v>
      </c>
      <c r="Q14" s="10" t="str">
        <f>IF(TRM_Sources[[#This Row],[Status]]&lt;&gt;"Confirmed","Unknown",IF(AND(TRM_Sources[[#This Row],[NLC Flag]],TRM_Sources[[#This Row],[LLLC Flag]]),"NLC &amp; LLLC",IF(TRM_Sources[[#This Row],[NLC Flag]],"NLC",IF(TRM_Sources[[#This Row],[LLLC Flag]],"LLLC","None"))))</f>
        <v>NLC</v>
      </c>
      <c r="R14" s="9" t="s">
        <v>70</v>
      </c>
      <c r="T14" s="2" t="s">
        <v>223</v>
      </c>
      <c r="U14" s="3">
        <v>6</v>
      </c>
      <c r="V14" s="3"/>
      <c r="W14" s="3">
        <v>6</v>
      </c>
      <c r="X14"/>
      <c r="Y14"/>
      <c r="Z14"/>
    </row>
    <row r="15" spans="2:26" x14ac:dyDescent="0.25">
      <c r="B15" s="11" t="s">
        <v>166</v>
      </c>
      <c r="C15" s="11" t="s">
        <v>28</v>
      </c>
      <c r="D15" s="11" t="s">
        <v>95</v>
      </c>
      <c r="E15" s="11" t="s">
        <v>182</v>
      </c>
      <c r="F15" s="11" t="s">
        <v>104</v>
      </c>
      <c r="G15" s="11" t="s">
        <v>71</v>
      </c>
      <c r="H15" s="12" t="s">
        <v>72</v>
      </c>
      <c r="I15" s="13">
        <v>43952</v>
      </c>
      <c r="J15" s="13" t="str">
        <f>_xlfn.LET(_xlpm.AGE,ROUND((DATE(2024,1,1)-TRM_Sources[[#This Row],[Effective Date]])/365,0),IF(TRM_Sources[[#This Row],[Status]]="Confirmed",IF(_xlpm.AGE=0,"&lt; 1 Year",IF(_xlpm.AGE=1,"1 Year",_xlpm.AGE&amp;" Years")),"N/A"))</f>
        <v>4 Years</v>
      </c>
      <c r="K15" s="11" t="s">
        <v>24</v>
      </c>
      <c r="L15" s="11" t="s">
        <v>139</v>
      </c>
      <c r="M15" s="11" t="s">
        <v>24</v>
      </c>
      <c r="N15" s="11">
        <f>IF(COUNTIFS(Measure_DB[State Code],TRM_Sources[[#This Row],[State Code]],Measure_DB[Control Type],"NLC")&gt;0,1,0)</f>
        <v>1</v>
      </c>
      <c r="O15" s="11">
        <f>IF(COUNTIFS(Measure_DB[State Code],TRM_Sources[[#This Row],[State Code]],Measure_DB[Control Type],"LLLC")&gt;0,1,0)</f>
        <v>0</v>
      </c>
      <c r="P15" s="11">
        <f>IF(COUNTIFS(Measure_DB[State Code],TRM_Sources[[#This Row],[State Code]],Measure_DB[Control Type],"Room-based")&gt;0,1,0)</f>
        <v>0</v>
      </c>
      <c r="Q15" s="10" t="str">
        <f>IF(TRM_Sources[[#This Row],[Status]]&lt;&gt;"Confirmed","Unknown",IF(AND(TRM_Sources[[#This Row],[NLC Flag]],TRM_Sources[[#This Row],[LLLC Flag]]),"NLC &amp; LLLC",IF(TRM_Sources[[#This Row],[NLC Flag]],"NLC",IF(TRM_Sources[[#This Row],[LLLC Flag]],"LLLC","None"))))</f>
        <v>NLC</v>
      </c>
      <c r="R15" s="9" t="s">
        <v>70</v>
      </c>
      <c r="T15" s="2" t="s">
        <v>233</v>
      </c>
      <c r="U15" s="3">
        <v>2</v>
      </c>
      <c r="V15" s="3">
        <v>4</v>
      </c>
      <c r="W15" s="3">
        <v>6</v>
      </c>
      <c r="X15"/>
      <c r="Y15"/>
      <c r="Z15"/>
    </row>
    <row r="16" spans="2:26" x14ac:dyDescent="0.25">
      <c r="B16" s="11" t="s">
        <v>166</v>
      </c>
      <c r="C16" s="11" t="s">
        <v>28</v>
      </c>
      <c r="D16" s="11" t="s">
        <v>45</v>
      </c>
      <c r="E16" s="11" t="s">
        <v>156</v>
      </c>
      <c r="F16" s="11" t="s">
        <v>104</v>
      </c>
      <c r="G16" s="11" t="s">
        <v>83</v>
      </c>
      <c r="H16" s="12">
        <v>2023</v>
      </c>
      <c r="I16" s="13">
        <v>45068</v>
      </c>
      <c r="J16" s="13" t="str">
        <f>_xlfn.LET(_xlpm.AGE,ROUND((DATE(2024,1,1)-TRM_Sources[[#This Row],[Effective Date]])/365,0),IF(TRM_Sources[[#This Row],[Status]]="Confirmed",IF(_xlpm.AGE=0,"&lt; 1 Year",IF(_xlpm.AGE=1,"1 Year",_xlpm.AGE&amp;" Years")),"N/A"))</f>
        <v>1 Year</v>
      </c>
      <c r="K16" s="11" t="s">
        <v>24</v>
      </c>
      <c r="L16" s="11" t="s">
        <v>140</v>
      </c>
      <c r="M16" s="11" t="s">
        <v>24</v>
      </c>
      <c r="N16" s="11">
        <f>IF(COUNTIFS(Measure_DB[State Code],TRM_Sources[[#This Row],[State Code]],Measure_DB[Control Type],"NLC")&gt;0,1,0)</f>
        <v>1</v>
      </c>
      <c r="O16" s="11">
        <f>IF(COUNTIFS(Measure_DB[State Code],TRM_Sources[[#This Row],[State Code]],Measure_DB[Control Type],"LLLC")&gt;0,1,0)</f>
        <v>1</v>
      </c>
      <c r="P16" s="11">
        <f>IF(COUNTIFS(Measure_DB[State Code],TRM_Sources[[#This Row],[State Code]],Measure_DB[Control Type],"Room-based")&gt;0,1,0)</f>
        <v>1</v>
      </c>
      <c r="Q16" s="10" t="str">
        <f>IF(TRM_Sources[[#This Row],[Status]]&lt;&gt;"Confirmed","Unknown",IF(AND(TRM_Sources[[#This Row],[NLC Flag]],TRM_Sources[[#This Row],[LLLC Flag]]),"NLC &amp; LLLC",IF(TRM_Sources[[#This Row],[NLC Flag]],"NLC",IF(TRM_Sources[[#This Row],[LLLC Flag]],"LLLC","None"))))</f>
        <v>NLC &amp; LLLC</v>
      </c>
      <c r="R16" s="9" t="s">
        <v>82</v>
      </c>
      <c r="T16" s="2" t="s">
        <v>234</v>
      </c>
      <c r="U16" s="3">
        <v>6</v>
      </c>
      <c r="V16" s="3"/>
      <c r="W16" s="3">
        <v>6</v>
      </c>
      <c r="X16"/>
      <c r="Y16"/>
      <c r="Z16"/>
    </row>
    <row r="17" spans="2:26" x14ac:dyDescent="0.25">
      <c r="B17" s="11" t="s">
        <v>166</v>
      </c>
      <c r="C17" s="11" t="s">
        <v>28</v>
      </c>
      <c r="D17" s="11" t="s">
        <v>46</v>
      </c>
      <c r="E17" s="11" t="s">
        <v>157</v>
      </c>
      <c r="F17" s="11" t="s">
        <v>104</v>
      </c>
      <c r="G17" s="11" t="s">
        <v>81</v>
      </c>
      <c r="H17" s="12" t="s">
        <v>79</v>
      </c>
      <c r="I17" s="13">
        <v>45292</v>
      </c>
      <c r="J17" s="13" t="str">
        <f>_xlfn.LET(_xlpm.AGE,ROUND((DATE(2024,1,1)-TRM_Sources[[#This Row],[Effective Date]])/365,0),IF(TRM_Sources[[#This Row],[Status]]="Confirmed",IF(_xlpm.AGE=0,"&lt; 1 Year",IF(_xlpm.AGE=1,"1 Year",_xlpm.AGE&amp;" Years")),"N/A"))</f>
        <v>&lt; 1 Year</v>
      </c>
      <c r="K17" s="11" t="s">
        <v>24</v>
      </c>
      <c r="L17" s="11" t="s">
        <v>140</v>
      </c>
      <c r="M17" s="11" t="s">
        <v>24</v>
      </c>
      <c r="N17" s="11">
        <f>IF(COUNTIFS(Measure_DB[State Code],TRM_Sources[[#This Row],[State Code]],Measure_DB[Control Type],"NLC")&gt;0,1,0)</f>
        <v>1</v>
      </c>
      <c r="O17" s="11">
        <f>IF(COUNTIFS(Measure_DB[State Code],TRM_Sources[[#This Row],[State Code]],Measure_DB[Control Type],"LLLC")&gt;0,1,0)</f>
        <v>0</v>
      </c>
      <c r="P17" s="11">
        <f>IF(COUNTIFS(Measure_DB[State Code],TRM_Sources[[#This Row],[State Code]],Measure_DB[Control Type],"Room-based")&gt;0,1,0)</f>
        <v>0</v>
      </c>
      <c r="Q17" s="10" t="str">
        <f>IF(TRM_Sources[[#This Row],[Status]]&lt;&gt;"Confirmed","Unknown",IF(AND(TRM_Sources[[#This Row],[NLC Flag]],TRM_Sources[[#This Row],[LLLC Flag]]),"NLC &amp; LLLC",IF(TRM_Sources[[#This Row],[NLC Flag]],"NLC",IF(TRM_Sources[[#This Row],[LLLC Flag]],"LLLC","None"))))</f>
        <v>NLC</v>
      </c>
      <c r="R17" s="9" t="s">
        <v>80</v>
      </c>
      <c r="T17" s="1" t="s">
        <v>20</v>
      </c>
      <c r="U17" s="3">
        <v>36</v>
      </c>
      <c r="V17" s="3">
        <v>25</v>
      </c>
      <c r="W17" s="3">
        <v>61</v>
      </c>
      <c r="X17"/>
      <c r="Y17"/>
      <c r="Z17"/>
    </row>
    <row r="18" spans="2:26" x14ac:dyDescent="0.25">
      <c r="B18" s="11" t="s">
        <v>166</v>
      </c>
      <c r="C18" s="11" t="s">
        <v>28</v>
      </c>
      <c r="D18" s="11" t="s">
        <v>48</v>
      </c>
      <c r="E18" s="11" t="s">
        <v>194</v>
      </c>
      <c r="F18" s="11" t="s">
        <v>104</v>
      </c>
      <c r="G18" s="11" t="s">
        <v>85</v>
      </c>
      <c r="H18" s="12">
        <v>2021</v>
      </c>
      <c r="I18" s="13">
        <v>44231</v>
      </c>
      <c r="J18" s="13" t="str">
        <f>_xlfn.LET(_xlpm.AGE,ROUND((DATE(2024,1,1)-TRM_Sources[[#This Row],[Effective Date]])/365,0),IF(TRM_Sources[[#This Row],[Status]]="Confirmed",IF(_xlpm.AGE=0,"&lt; 1 Year",IF(_xlpm.AGE=1,"1 Year",_xlpm.AGE&amp;" Years")),"N/A"))</f>
        <v>3 Years</v>
      </c>
      <c r="K18" s="11" t="s">
        <v>24</v>
      </c>
      <c r="L18" s="11" t="s">
        <v>140</v>
      </c>
      <c r="M18" s="11" t="s">
        <v>24</v>
      </c>
      <c r="N18" s="11">
        <f>IF(COUNTIFS(Measure_DB[State Code],TRM_Sources[[#This Row],[State Code]],Measure_DB[Control Type],"NLC")&gt;0,1,0)</f>
        <v>0</v>
      </c>
      <c r="O18" s="11">
        <f>IF(COUNTIFS(Measure_DB[State Code],TRM_Sources[[#This Row],[State Code]],Measure_DB[Control Type],"LLLC")&gt;0,1,0)</f>
        <v>0</v>
      </c>
      <c r="P18" s="11">
        <f>IF(COUNTIFS(Measure_DB[State Code],TRM_Sources[[#This Row],[State Code]],Measure_DB[Control Type],"Room-based")&gt;0,1,0)</f>
        <v>0</v>
      </c>
      <c r="Q18" s="10" t="str">
        <f>IF(TRM_Sources[[#This Row],[Status]]&lt;&gt;"Confirmed","Unknown",IF(AND(TRM_Sources[[#This Row],[NLC Flag]],TRM_Sources[[#This Row],[LLLC Flag]]),"NLC &amp; LLLC",IF(TRM_Sources[[#This Row],[NLC Flag]],"NLC",IF(TRM_Sources[[#This Row],[LLLC Flag]],"LLLC","None"))))</f>
        <v>None</v>
      </c>
      <c r="R18" s="9" t="s">
        <v>84</v>
      </c>
      <c r="T18"/>
      <c r="U18"/>
      <c r="V18"/>
      <c r="W18"/>
      <c r="X18"/>
      <c r="Y18"/>
      <c r="Z18"/>
    </row>
    <row r="19" spans="2:26" x14ac:dyDescent="0.25">
      <c r="B19" s="11" t="s">
        <v>166</v>
      </c>
      <c r="C19" s="11" t="s">
        <v>234</v>
      </c>
      <c r="D19" s="11" t="s">
        <v>1</v>
      </c>
      <c r="E19" s="11" t="s">
        <v>144</v>
      </c>
      <c r="F19" s="11" t="s">
        <v>104</v>
      </c>
      <c r="G19" s="11" t="s">
        <v>56</v>
      </c>
      <c r="H19" s="12" t="s">
        <v>61</v>
      </c>
      <c r="I19" s="13">
        <v>45292</v>
      </c>
      <c r="J19" s="13" t="str">
        <f>_xlfn.LET(_xlpm.AGE,ROUND((DATE(2024,1,1)-TRM_Sources[[#This Row],[Effective Date]])/365,0),IF(TRM_Sources[[#This Row],[Status]]="Confirmed",IF(_xlpm.AGE=0,"&lt; 1 Year",IF(_xlpm.AGE=1,"1 Year",_xlpm.AGE&amp;" Years")),"N/A"))</f>
        <v>&lt; 1 Year</v>
      </c>
      <c r="K19" s="11" t="s">
        <v>24</v>
      </c>
      <c r="L19" s="11" t="s">
        <v>140</v>
      </c>
      <c r="M19" s="11" t="s">
        <v>24</v>
      </c>
      <c r="N19" s="11">
        <f>IF(COUNTIFS(Measure_DB[State Code],TRM_Sources[[#This Row],[State Code]],Measure_DB[Control Type],"NLC")&gt;0,1,0)</f>
        <v>1</v>
      </c>
      <c r="O19" s="11">
        <f>IF(COUNTIFS(Measure_DB[State Code],TRM_Sources[[#This Row],[State Code]],Measure_DB[Control Type],"LLLC")&gt;0,1,0)</f>
        <v>1</v>
      </c>
      <c r="P19" s="11">
        <f>IF(COUNTIFS(Measure_DB[State Code],TRM_Sources[[#This Row],[State Code]],Measure_DB[Control Type],"Room-based")&gt;0,1,0)</f>
        <v>1</v>
      </c>
      <c r="Q19" s="10" t="str">
        <f>IF(TRM_Sources[[#This Row],[Status]]&lt;&gt;"Confirmed","Unknown",IF(AND(TRM_Sources[[#This Row],[NLC Flag]],TRM_Sources[[#This Row],[LLLC Flag]]),"NLC &amp; LLLC",IF(TRM_Sources[[#This Row],[NLC Flag]],"NLC",IF(TRM_Sources[[#This Row],[LLLC Flag]],"LLLC","None"))))</f>
        <v>NLC &amp; LLLC</v>
      </c>
      <c r="R19" s="9" t="s">
        <v>57</v>
      </c>
      <c r="T19"/>
      <c r="U19"/>
      <c r="V19"/>
      <c r="W19"/>
      <c r="X19"/>
      <c r="Y19"/>
      <c r="Z19"/>
    </row>
    <row r="20" spans="2:26" x14ac:dyDescent="0.25">
      <c r="B20" s="11" t="s">
        <v>166</v>
      </c>
      <c r="C20" s="11" t="s">
        <v>234</v>
      </c>
      <c r="D20" s="11" t="s">
        <v>43</v>
      </c>
      <c r="E20" s="11" t="s">
        <v>177</v>
      </c>
      <c r="F20" s="11" t="s">
        <v>104</v>
      </c>
      <c r="G20" s="11" t="s">
        <v>63</v>
      </c>
      <c r="H20" s="12" t="s">
        <v>62</v>
      </c>
      <c r="I20" s="13">
        <v>45159</v>
      </c>
      <c r="J20" s="13" t="str">
        <f>_xlfn.LET(_xlpm.AGE,ROUND((DATE(2024,1,1)-TRM_Sources[[#This Row],[Effective Date]])/365,0),IF(TRM_Sources[[#This Row],[Status]]="Confirmed",IF(_xlpm.AGE=0,"&lt; 1 Year",IF(_xlpm.AGE=1,"1 Year",_xlpm.AGE&amp;" Years")),"N/A"))</f>
        <v>&lt; 1 Year</v>
      </c>
      <c r="K20" s="11" t="s">
        <v>23</v>
      </c>
      <c r="L20" s="11" t="s">
        <v>140</v>
      </c>
      <c r="M20" s="11" t="s">
        <v>24</v>
      </c>
      <c r="N20" s="11">
        <f>IF(COUNTIFS(Measure_DB[State Code],TRM_Sources[[#This Row],[State Code]],Measure_DB[Control Type],"NLC")&gt;0,1,0)</f>
        <v>1</v>
      </c>
      <c r="O20" s="11">
        <f>IF(COUNTIFS(Measure_DB[State Code],TRM_Sources[[#This Row],[State Code]],Measure_DB[Control Type],"LLLC")&gt;0,1,0)</f>
        <v>1</v>
      </c>
      <c r="P20" s="11">
        <f>IF(COUNTIFS(Measure_DB[State Code],TRM_Sources[[#This Row],[State Code]],Measure_DB[Control Type],"Room-based")&gt;0,1,0)</f>
        <v>1</v>
      </c>
      <c r="Q20" s="10" t="str">
        <f>IF(TRM_Sources[[#This Row],[Status]]&lt;&gt;"Confirmed","Unknown",IF(AND(TRM_Sources[[#This Row],[NLC Flag]],TRM_Sources[[#This Row],[LLLC Flag]]),"NLC &amp; LLLC",IF(TRM_Sources[[#This Row],[NLC Flag]],"NLC",IF(TRM_Sources[[#This Row],[LLLC Flag]],"LLLC","None"))))</f>
        <v>NLC &amp; LLLC</v>
      </c>
      <c r="R20" s="9" t="s">
        <v>419</v>
      </c>
      <c r="T20"/>
      <c r="U20"/>
      <c r="V20"/>
      <c r="W20"/>
      <c r="X20"/>
      <c r="Y20"/>
      <c r="Z20"/>
    </row>
    <row r="21" spans="2:26" x14ac:dyDescent="0.25">
      <c r="B21" s="11" t="s">
        <v>166</v>
      </c>
      <c r="C21" s="11" t="s">
        <v>234</v>
      </c>
      <c r="D21" s="11" t="s">
        <v>3</v>
      </c>
      <c r="E21" s="11" t="s">
        <v>148</v>
      </c>
      <c r="F21" s="11" t="s">
        <v>104</v>
      </c>
      <c r="G21" s="11" t="s">
        <v>68</v>
      </c>
      <c r="H21" s="12">
        <v>2024</v>
      </c>
      <c r="I21" s="13">
        <v>45292</v>
      </c>
      <c r="J21" s="13" t="str">
        <f>_xlfn.LET(_xlpm.AGE,ROUND((DATE(2024,1,1)-TRM_Sources[[#This Row],[Effective Date]])/365,0),IF(TRM_Sources[[#This Row],[Status]]="Confirmed",IF(_xlpm.AGE=0,"&lt; 1 Year",IF(_xlpm.AGE=1,"1 Year",_xlpm.AGE&amp;" Years")),"N/A"))</f>
        <v>&lt; 1 Year</v>
      </c>
      <c r="K21" s="11" t="s">
        <v>24</v>
      </c>
      <c r="L21" s="11" t="s">
        <v>140</v>
      </c>
      <c r="M21" s="11" t="s">
        <v>24</v>
      </c>
      <c r="N21" s="11">
        <f>IF(COUNTIFS(Measure_DB[State Code],TRM_Sources[[#This Row],[State Code]],Measure_DB[Control Type],"NLC")&gt;0,1,0)</f>
        <v>1</v>
      </c>
      <c r="O21" s="11">
        <f>IF(COUNTIFS(Measure_DB[State Code],TRM_Sources[[#This Row],[State Code]],Measure_DB[Control Type],"LLLC")&gt;0,1,0)</f>
        <v>0</v>
      </c>
      <c r="P21" s="11">
        <f>IF(COUNTIFS(Measure_DB[State Code],TRM_Sources[[#This Row],[State Code]],Measure_DB[Control Type],"Room-based")&gt;0,1,0)</f>
        <v>0</v>
      </c>
      <c r="Q21" s="10" t="str">
        <f>IF(TRM_Sources[[#This Row],[Status]]&lt;&gt;"Confirmed","Unknown",IF(AND(TRM_Sources[[#This Row],[NLC Flag]],TRM_Sources[[#This Row],[LLLC Flag]]),"NLC &amp; LLLC",IF(TRM_Sources[[#This Row],[NLC Flag]],"NLC",IF(TRM_Sources[[#This Row],[LLLC Flag]],"LLLC","None"))))</f>
        <v>NLC</v>
      </c>
      <c r="R21" s="9" t="s">
        <v>69</v>
      </c>
      <c r="T21"/>
      <c r="U21"/>
      <c r="V21"/>
      <c r="W21"/>
      <c r="X21"/>
      <c r="Y21"/>
      <c r="Z21"/>
    </row>
    <row r="22" spans="2:26" x14ac:dyDescent="0.25">
      <c r="B22" s="11" t="s">
        <v>166</v>
      </c>
      <c r="C22" s="11" t="s">
        <v>234</v>
      </c>
      <c r="D22" s="11" t="s">
        <v>11</v>
      </c>
      <c r="E22" s="11" t="s">
        <v>146</v>
      </c>
      <c r="F22" s="11" t="s">
        <v>104</v>
      </c>
      <c r="G22" s="11" t="s">
        <v>75</v>
      </c>
      <c r="H22" s="12" t="s">
        <v>121</v>
      </c>
      <c r="I22" s="13">
        <v>45292</v>
      </c>
      <c r="J22" s="13" t="str">
        <f>_xlfn.LET(_xlpm.AGE,ROUND((DATE(2024,1,1)-TRM_Sources[[#This Row],[Effective Date]])/365,0),IF(TRM_Sources[[#This Row],[Status]]="Confirmed",IF(_xlpm.AGE=0,"&lt; 1 Year",IF(_xlpm.AGE=1,"1 Year",_xlpm.AGE&amp;" Years")),"N/A"))</f>
        <v>&lt; 1 Year</v>
      </c>
      <c r="K22" s="11" t="s">
        <v>24</v>
      </c>
      <c r="L22" s="11" t="s">
        <v>140</v>
      </c>
      <c r="M22" s="11" t="s">
        <v>24</v>
      </c>
      <c r="N22" s="11">
        <f>IF(COUNTIFS(Measure_DB[State Code],TRM_Sources[[#This Row],[State Code]],Measure_DB[Control Type],"NLC")&gt;0,1,0)</f>
        <v>1</v>
      </c>
      <c r="O22" s="11">
        <f>IF(COUNTIFS(Measure_DB[State Code],TRM_Sources[[#This Row],[State Code]],Measure_DB[Control Type],"LLLC")&gt;0,1,0)</f>
        <v>1</v>
      </c>
      <c r="P22" s="11">
        <f>IF(COUNTIFS(Measure_DB[State Code],TRM_Sources[[#This Row],[State Code]],Measure_DB[Control Type],"Room-based")&gt;0,1,0)</f>
        <v>0</v>
      </c>
      <c r="Q22" s="10" t="str">
        <f>IF(TRM_Sources[[#This Row],[Status]]&lt;&gt;"Confirmed","Unknown",IF(AND(TRM_Sources[[#This Row],[NLC Flag]],TRM_Sources[[#This Row],[LLLC Flag]]),"NLC &amp; LLLC",IF(TRM_Sources[[#This Row],[NLC Flag]],"NLC",IF(TRM_Sources[[#This Row],[LLLC Flag]],"LLLC","None"))))</f>
        <v>NLC &amp; LLLC</v>
      </c>
      <c r="R22" s="9" t="s">
        <v>74</v>
      </c>
      <c r="T22"/>
      <c r="U22"/>
      <c r="V22"/>
      <c r="W22"/>
      <c r="X22"/>
      <c r="Y22"/>
      <c r="Z22"/>
    </row>
    <row r="23" spans="2:26" x14ac:dyDescent="0.25">
      <c r="B23" s="11" t="s">
        <v>166</v>
      </c>
      <c r="C23" s="11" t="s">
        <v>234</v>
      </c>
      <c r="D23" s="11" t="s">
        <v>213</v>
      </c>
      <c r="E23" s="11" t="s">
        <v>191</v>
      </c>
      <c r="F23" s="11" t="s">
        <v>104</v>
      </c>
      <c r="G23" s="11" t="s">
        <v>239</v>
      </c>
      <c r="H23" s="12">
        <v>2020</v>
      </c>
      <c r="I23" s="13">
        <v>43731</v>
      </c>
      <c r="J23" s="13" t="str">
        <f>_xlfn.LET(_xlpm.AGE,ROUND((DATE(2024,1,1)-TRM_Sources[[#This Row],[Effective Date]])/365,0),IF(TRM_Sources[[#This Row],[Status]]="Confirmed",IF(_xlpm.AGE=0,"&lt; 1 Year",IF(_xlpm.AGE=1,"1 Year",_xlpm.AGE&amp;" Years")),"N/A"))</f>
        <v>4 Years</v>
      </c>
      <c r="K23" s="11" t="s">
        <v>24</v>
      </c>
      <c r="L23" s="11" t="s">
        <v>140</v>
      </c>
      <c r="M23" s="10" t="s">
        <v>24</v>
      </c>
      <c r="N23" s="10">
        <f>IF(COUNTIFS(Measure_DB[State Code],TRM_Sources[[#This Row],[State Code]],Measure_DB[Control Type],"NLC")&gt;0,1,0)</f>
        <v>0</v>
      </c>
      <c r="O23" s="10">
        <f>IF(COUNTIFS(Measure_DB[State Code],TRM_Sources[[#This Row],[State Code]],Measure_DB[Control Type],"LLLC")&gt;0,1,0)</f>
        <v>0</v>
      </c>
      <c r="P23" s="10">
        <f>IF(COUNTIFS(Measure_DB[State Code],TRM_Sources[[#This Row],[State Code]],Measure_DB[Control Type],"Room-based")&gt;0,1,0)</f>
        <v>0</v>
      </c>
      <c r="Q23" s="10" t="str">
        <f>IF(TRM_Sources[[#This Row],[Status]]&lt;&gt;"Confirmed","Unknown",IF(AND(TRM_Sources[[#This Row],[NLC Flag]],TRM_Sources[[#This Row],[LLLC Flag]]),"NLC &amp; LLLC",IF(TRM_Sources[[#This Row],[NLC Flag]],"NLC",IF(TRM_Sources[[#This Row],[LLLC Flag]],"LLLC","None"))))</f>
        <v>None</v>
      </c>
      <c r="R23" s="9" t="s">
        <v>238</v>
      </c>
      <c r="T23"/>
      <c r="U23"/>
      <c r="V23"/>
      <c r="W23"/>
      <c r="X23"/>
      <c r="Y23"/>
      <c r="Z23"/>
    </row>
    <row r="24" spans="2:26" x14ac:dyDescent="0.25">
      <c r="B24" s="11" t="s">
        <v>166</v>
      </c>
      <c r="C24" s="11" t="s">
        <v>234</v>
      </c>
      <c r="D24" s="11" t="s">
        <v>5</v>
      </c>
      <c r="E24" s="11" t="s">
        <v>201</v>
      </c>
      <c r="F24" s="11" t="s">
        <v>104</v>
      </c>
      <c r="G24" s="11" t="s">
        <v>73</v>
      </c>
      <c r="H24" s="12">
        <v>2024</v>
      </c>
      <c r="I24" s="13">
        <v>45298</v>
      </c>
      <c r="J24" s="13" t="str">
        <f>_xlfn.LET(_xlpm.AGE,ROUND((DATE(2024,1,1)-TRM_Sources[[#This Row],[Effective Date]])/365,0),IF(TRM_Sources[[#This Row],[Status]]="Confirmed",IF(_xlpm.AGE=0,"&lt; 1 Year",IF(_xlpm.AGE=1,"1 Year",_xlpm.AGE&amp;" Years")),"N/A"))</f>
        <v>&lt; 1 Year</v>
      </c>
      <c r="K24" s="11" t="s">
        <v>24</v>
      </c>
      <c r="L24" s="11" t="s">
        <v>140</v>
      </c>
      <c r="M24" s="11" t="s">
        <v>24</v>
      </c>
      <c r="N24" s="11">
        <f>IF(COUNTIFS(Measure_DB[State Code],TRM_Sources[[#This Row],[State Code]],Measure_DB[Control Type],"NLC")&gt;0,1,0)</f>
        <v>1</v>
      </c>
      <c r="O24" s="11">
        <f>IF(COUNTIFS(Measure_DB[State Code],TRM_Sources[[#This Row],[State Code]],Measure_DB[Control Type],"LLLC")&gt;0,1,0)</f>
        <v>0</v>
      </c>
      <c r="P24" s="11">
        <f>IF(COUNTIFS(Measure_DB[State Code],TRM_Sources[[#This Row],[State Code]],Measure_DB[Control Type],"Room-based")&gt;0,1,0)</f>
        <v>0</v>
      </c>
      <c r="Q24" s="10" t="str">
        <f>IF(TRM_Sources[[#This Row],[Status]]&lt;&gt;"Confirmed","Unknown",IF(AND(TRM_Sources[[#This Row],[NLC Flag]],TRM_Sources[[#This Row],[LLLC Flag]]),"NLC &amp; LLLC",IF(TRM_Sources[[#This Row],[NLC Flag]],"NLC",IF(TRM_Sources[[#This Row],[LLLC Flag]],"LLLC","None"))))</f>
        <v>NLC</v>
      </c>
      <c r="R24" s="9" t="s">
        <v>18</v>
      </c>
      <c r="T24"/>
      <c r="U24"/>
      <c r="V24"/>
      <c r="W24"/>
      <c r="X24"/>
      <c r="Y24"/>
      <c r="Z24"/>
    </row>
    <row r="25" spans="2:26" x14ac:dyDescent="0.25">
      <c r="B25" s="11" t="s">
        <v>166</v>
      </c>
      <c r="C25" s="11" t="s">
        <v>233</v>
      </c>
      <c r="D25" s="11" t="s">
        <v>44</v>
      </c>
      <c r="E25" s="11" t="s">
        <v>149</v>
      </c>
      <c r="F25" s="11" t="s">
        <v>104</v>
      </c>
      <c r="G25" s="11" t="s">
        <v>64</v>
      </c>
      <c r="H25" s="12" t="s">
        <v>65</v>
      </c>
      <c r="I25" s="13">
        <v>45292</v>
      </c>
      <c r="J25" s="13" t="str">
        <f>_xlfn.LET(_xlpm.AGE,ROUND((DATE(2024,1,1)-TRM_Sources[[#This Row],[Effective Date]])/365,0),IF(TRM_Sources[[#This Row],[Status]]="Confirmed",IF(_xlpm.AGE=0,"&lt; 1 Year",IF(_xlpm.AGE=1,"1 Year",_xlpm.AGE&amp;" Years")),"N/A"))</f>
        <v>&lt; 1 Year</v>
      </c>
      <c r="K25" s="11" t="s">
        <v>24</v>
      </c>
      <c r="L25" s="11" t="s">
        <v>140</v>
      </c>
      <c r="M25" s="11" t="s">
        <v>24</v>
      </c>
      <c r="N25" s="11">
        <f>IF(COUNTIFS(Measure_DB[State Code],TRM_Sources[[#This Row],[State Code]],Measure_DB[Control Type],"NLC")&gt;0,1,0)</f>
        <v>1</v>
      </c>
      <c r="O25" s="11">
        <f>IF(COUNTIFS(Measure_DB[State Code],TRM_Sources[[#This Row],[State Code]],Measure_DB[Control Type],"LLLC")&gt;0,1,0)</f>
        <v>1</v>
      </c>
      <c r="P25" s="11">
        <f>IF(COUNTIFS(Measure_DB[State Code],TRM_Sources[[#This Row],[State Code]],Measure_DB[Control Type],"Room-based")&gt;0,1,0)</f>
        <v>1</v>
      </c>
      <c r="Q25" s="10" t="str">
        <f>IF(TRM_Sources[[#This Row],[Status]]&lt;&gt;"Confirmed","Unknown",IF(AND(TRM_Sources[[#This Row],[NLC Flag]],TRM_Sources[[#This Row],[LLLC Flag]]),"NLC &amp; LLLC",IF(TRM_Sources[[#This Row],[NLC Flag]],"NLC",IF(TRM_Sources[[#This Row],[LLLC Flag]],"LLLC","None"))))</f>
        <v>NLC &amp; LLLC</v>
      </c>
      <c r="R25" s="9" t="s">
        <v>58</v>
      </c>
      <c r="T25"/>
      <c r="U25"/>
      <c r="V25"/>
      <c r="W25"/>
      <c r="X25"/>
      <c r="Y25"/>
      <c r="Z25"/>
    </row>
    <row r="26" spans="2:26" x14ac:dyDescent="0.25">
      <c r="B26" s="11" t="s">
        <v>166</v>
      </c>
      <c r="C26" s="11" t="s">
        <v>233</v>
      </c>
      <c r="D26" s="11" t="s">
        <v>208</v>
      </c>
      <c r="E26" s="11" t="s">
        <v>178</v>
      </c>
      <c r="F26" s="11" t="s">
        <v>226</v>
      </c>
      <c r="G26" s="11"/>
      <c r="H26" s="12"/>
      <c r="I26" s="11"/>
      <c r="J26" s="13" t="str">
        <f>_xlfn.LET(_xlpm.AGE,ROUND((DATE(2024,1,1)-TRM_Sources[[#This Row],[Effective Date]])/365,0),IF(TRM_Sources[[#This Row],[Status]]="Confirmed",IF(_xlpm.AGE=0,"&lt; 1 Year",IF(_xlpm.AGE=1,"1 Year",_xlpm.AGE&amp;" Years")),"N/A"))</f>
        <v>N/A</v>
      </c>
      <c r="K26" s="10" t="s">
        <v>40</v>
      </c>
      <c r="L26" s="11" t="s">
        <v>425</v>
      </c>
      <c r="M26" s="10" t="s">
        <v>52</v>
      </c>
      <c r="N26" s="10">
        <f>IF(COUNTIFS(Measure_DB[State Code],TRM_Sources[[#This Row],[State Code]],Measure_DB[Control Type],"NLC")&gt;0,1,0)</f>
        <v>0</v>
      </c>
      <c r="O26" s="10">
        <f>IF(COUNTIFS(Measure_DB[State Code],TRM_Sources[[#This Row],[State Code]],Measure_DB[Control Type],"LLLC")&gt;0,1,0)</f>
        <v>0</v>
      </c>
      <c r="P26" s="10">
        <f>IF(COUNTIFS(Measure_DB[State Code],TRM_Sources[[#This Row],[State Code]],Measure_DB[Control Type],"Room-based")&gt;0,1,0)</f>
        <v>0</v>
      </c>
      <c r="Q26" s="10" t="str">
        <f>IF(TRM_Sources[[#This Row],[Status]]&lt;&gt;"Confirmed","Unknown",IF(AND(TRM_Sources[[#This Row],[NLC Flag]],TRM_Sources[[#This Row],[LLLC Flag]]),"NLC &amp; LLLC",IF(TRM_Sources[[#This Row],[NLC Flag]],"NLC",IF(TRM_Sources[[#This Row],[LLLC Flag]],"LLLC","None"))))</f>
        <v>Unknown</v>
      </c>
      <c r="T26"/>
      <c r="U26"/>
      <c r="V26"/>
      <c r="W26"/>
      <c r="X26"/>
      <c r="Y26"/>
      <c r="Z26"/>
    </row>
    <row r="27" spans="2:26" x14ac:dyDescent="0.25">
      <c r="B27" s="11" t="s">
        <v>166</v>
      </c>
      <c r="C27" s="11" t="s">
        <v>233</v>
      </c>
      <c r="D27" s="11" t="s">
        <v>114</v>
      </c>
      <c r="E27" s="11" t="s">
        <v>184</v>
      </c>
      <c r="F27" s="11" t="s">
        <v>104</v>
      </c>
      <c r="G27" s="11" t="s">
        <v>119</v>
      </c>
      <c r="H27" s="12"/>
      <c r="I27" s="13">
        <v>42825</v>
      </c>
      <c r="J27" s="13" t="str">
        <f>_xlfn.LET(_xlpm.AGE,ROUND((DATE(2024,1,1)-TRM_Sources[[#This Row],[Effective Date]])/365,0),IF(TRM_Sources[[#This Row],[Status]]="Confirmed",IF(_xlpm.AGE=0,"&lt; 1 Year",IF(_xlpm.AGE=1,"1 Year",_xlpm.AGE&amp;" Years")),"N/A"))</f>
        <v>7 Years</v>
      </c>
      <c r="K27" s="11" t="s">
        <v>24</v>
      </c>
      <c r="L27" s="11" t="s">
        <v>140</v>
      </c>
      <c r="M27" s="11" t="s">
        <v>24</v>
      </c>
      <c r="N27" s="11">
        <f>IF(COUNTIFS(Measure_DB[State Code],TRM_Sources[[#This Row],[State Code]],Measure_DB[Control Type],"NLC")&gt;0,1,0)</f>
        <v>0</v>
      </c>
      <c r="O27" s="11">
        <f>IF(COUNTIFS(Measure_DB[State Code],TRM_Sources[[#This Row],[State Code]],Measure_DB[Control Type],"LLLC")&gt;0,1,0)</f>
        <v>0</v>
      </c>
      <c r="P27" s="11">
        <f>IF(COUNTIFS(Measure_DB[State Code],TRM_Sources[[#This Row],[State Code]],Measure_DB[Control Type],"Room-based")&gt;0,1,0)</f>
        <v>0</v>
      </c>
      <c r="Q27" s="10" t="str">
        <f>IF(TRM_Sources[[#This Row],[Status]]&lt;&gt;"Confirmed","Unknown",IF(AND(TRM_Sources[[#This Row],[NLC Flag]],TRM_Sources[[#This Row],[LLLC Flag]]),"NLC &amp; LLLC",IF(TRM_Sources[[#This Row],[NLC Flag]],"NLC",IF(TRM_Sources[[#This Row],[LLLC Flag]],"LLLC","None"))))</f>
        <v>None</v>
      </c>
      <c r="R27" s="9" t="s">
        <v>120</v>
      </c>
      <c r="T27"/>
      <c r="U27"/>
      <c r="V27"/>
      <c r="W27"/>
      <c r="X27"/>
      <c r="Y27"/>
      <c r="Z27"/>
    </row>
    <row r="28" spans="2:26" x14ac:dyDescent="0.25">
      <c r="B28" s="11" t="s">
        <v>166</v>
      </c>
      <c r="C28" s="11" t="s">
        <v>233</v>
      </c>
      <c r="D28" s="11" t="s">
        <v>212</v>
      </c>
      <c r="E28" s="11" t="s">
        <v>187</v>
      </c>
      <c r="F28" s="11" t="s">
        <v>226</v>
      </c>
      <c r="G28" s="11"/>
      <c r="H28" s="12"/>
      <c r="I28" s="11"/>
      <c r="J28" s="13" t="str">
        <f>_xlfn.LET(_xlpm.AGE,ROUND((DATE(2024,1,1)-TRM_Sources[[#This Row],[Effective Date]])/365,0),IF(TRM_Sources[[#This Row],[Status]]="Confirmed",IF(_xlpm.AGE=0,"&lt; 1 Year",IF(_xlpm.AGE=1,"1 Year",_xlpm.AGE&amp;" Years")),"N/A"))</f>
        <v>N/A</v>
      </c>
      <c r="K28" s="10" t="s">
        <v>40</v>
      </c>
      <c r="L28" s="11" t="s">
        <v>425</v>
      </c>
      <c r="M28" s="10" t="s">
        <v>52</v>
      </c>
      <c r="N28" s="10">
        <f>IF(COUNTIFS(Measure_DB[State Code],TRM_Sources[[#This Row],[State Code]],Measure_DB[Control Type],"NLC")&gt;0,1,0)</f>
        <v>0</v>
      </c>
      <c r="O28" s="10">
        <f>IF(COUNTIFS(Measure_DB[State Code],TRM_Sources[[#This Row],[State Code]],Measure_DB[Control Type],"LLLC")&gt;0,1,0)</f>
        <v>0</v>
      </c>
      <c r="P28" s="10">
        <f>IF(COUNTIFS(Measure_DB[State Code],TRM_Sources[[#This Row],[State Code]],Measure_DB[Control Type],"Room-based")&gt;0,1,0)</f>
        <v>0</v>
      </c>
      <c r="Q28" s="10" t="str">
        <f>IF(TRM_Sources[[#This Row],[Status]]&lt;&gt;"Confirmed","Unknown",IF(AND(TRM_Sources[[#This Row],[NLC Flag]],TRM_Sources[[#This Row],[LLLC Flag]]),"NLC &amp; LLLC",IF(TRM_Sources[[#This Row],[NLC Flag]],"NLC",IF(TRM_Sources[[#This Row],[LLLC Flag]],"LLLC","None"))))</f>
        <v>Unknown</v>
      </c>
      <c r="T28"/>
      <c r="U28"/>
      <c r="V28"/>
      <c r="W28"/>
      <c r="X28"/>
      <c r="Y28"/>
      <c r="Z28"/>
    </row>
    <row r="29" spans="2:26" x14ac:dyDescent="0.25">
      <c r="B29" s="11" t="s">
        <v>166</v>
      </c>
      <c r="C29" s="11" t="s">
        <v>233</v>
      </c>
      <c r="D29" s="11" t="s">
        <v>211</v>
      </c>
      <c r="E29" s="11" t="s">
        <v>186</v>
      </c>
      <c r="F29" s="11" t="s">
        <v>226</v>
      </c>
      <c r="G29" s="11"/>
      <c r="H29" s="12"/>
      <c r="I29" s="11"/>
      <c r="J29" s="13" t="str">
        <f>_xlfn.LET(_xlpm.AGE,ROUND((DATE(2024,1,1)-TRM_Sources[[#This Row],[Effective Date]])/365,0),IF(TRM_Sources[[#This Row],[Status]]="Confirmed",IF(_xlpm.AGE=0,"&lt; 1 Year",IF(_xlpm.AGE=1,"1 Year",_xlpm.AGE&amp;" Years")),"N/A"))</f>
        <v>N/A</v>
      </c>
      <c r="K29" s="10" t="s">
        <v>40</v>
      </c>
      <c r="L29" s="11" t="s">
        <v>425</v>
      </c>
      <c r="M29" s="10" t="s">
        <v>52</v>
      </c>
      <c r="N29" s="10">
        <f>IF(COUNTIFS(Measure_DB[State Code],TRM_Sources[[#This Row],[State Code]],Measure_DB[Control Type],"NLC")&gt;0,1,0)</f>
        <v>0</v>
      </c>
      <c r="O29" s="10">
        <f>IF(COUNTIFS(Measure_DB[State Code],TRM_Sources[[#This Row],[State Code]],Measure_DB[Control Type],"LLLC")&gt;0,1,0)</f>
        <v>0</v>
      </c>
      <c r="P29" s="10">
        <f>IF(COUNTIFS(Measure_DB[State Code],TRM_Sources[[#This Row],[State Code]],Measure_DB[Control Type],"Room-based")&gt;0,1,0)</f>
        <v>0</v>
      </c>
      <c r="Q29" s="10" t="str">
        <f>IF(TRM_Sources[[#This Row],[Status]]&lt;&gt;"Confirmed","Unknown",IF(AND(TRM_Sources[[#This Row],[NLC Flag]],TRM_Sources[[#This Row],[LLLC Flag]]),"NLC &amp; LLLC",IF(TRM_Sources[[#This Row],[NLC Flag]],"NLC",IF(TRM_Sources[[#This Row],[LLLC Flag]],"LLLC","None"))))</f>
        <v>Unknown</v>
      </c>
      <c r="T29"/>
      <c r="U29"/>
      <c r="V29"/>
      <c r="W29"/>
      <c r="X29"/>
      <c r="Y29"/>
      <c r="Z29"/>
    </row>
    <row r="30" spans="2:26" x14ac:dyDescent="0.25">
      <c r="B30" s="11" t="s">
        <v>166</v>
      </c>
      <c r="C30" s="11" t="s">
        <v>233</v>
      </c>
      <c r="D30" s="11" t="s">
        <v>215</v>
      </c>
      <c r="E30" s="11" t="s">
        <v>196</v>
      </c>
      <c r="F30" s="11" t="s">
        <v>226</v>
      </c>
      <c r="G30" s="11"/>
      <c r="H30" s="12"/>
      <c r="I30" s="11"/>
      <c r="J30" s="13" t="str">
        <f>_xlfn.LET(_xlpm.AGE,ROUND((DATE(2024,1,1)-TRM_Sources[[#This Row],[Effective Date]])/365,0),IF(TRM_Sources[[#This Row],[Status]]="Confirmed",IF(_xlpm.AGE=0,"&lt; 1 Year",IF(_xlpm.AGE=1,"1 Year",_xlpm.AGE&amp;" Years")),"N/A"))</f>
        <v>N/A</v>
      </c>
      <c r="K30" s="10" t="s">
        <v>40</v>
      </c>
      <c r="L30" s="11" t="s">
        <v>425</v>
      </c>
      <c r="M30" s="10" t="s">
        <v>52</v>
      </c>
      <c r="N30" s="10">
        <f>IF(COUNTIFS(Measure_DB[State Code],TRM_Sources[[#This Row],[State Code]],Measure_DB[Control Type],"NLC")&gt;0,1,0)</f>
        <v>0</v>
      </c>
      <c r="O30" s="10">
        <f>IF(COUNTIFS(Measure_DB[State Code],TRM_Sources[[#This Row],[State Code]],Measure_DB[Control Type],"LLLC")&gt;0,1,0)</f>
        <v>0</v>
      </c>
      <c r="P30" s="10">
        <f>IF(COUNTIFS(Measure_DB[State Code],TRM_Sources[[#This Row],[State Code]],Measure_DB[Control Type],"Room-based")&gt;0,1,0)</f>
        <v>0</v>
      </c>
      <c r="Q30" s="10" t="str">
        <f>IF(TRM_Sources[[#This Row],[Status]]&lt;&gt;"Confirmed","Unknown",IF(AND(TRM_Sources[[#This Row],[NLC Flag]],TRM_Sources[[#This Row],[LLLC Flag]]),"NLC &amp; LLLC",IF(TRM_Sources[[#This Row],[NLC Flag]],"NLC",IF(TRM_Sources[[#This Row],[LLLC Flag]],"LLLC","None"))))</f>
        <v>Unknown</v>
      </c>
      <c r="T30"/>
      <c r="U30"/>
      <c r="V30"/>
      <c r="W30"/>
      <c r="X30"/>
      <c r="Y30"/>
      <c r="Z30"/>
    </row>
    <row r="31" spans="2:26" x14ac:dyDescent="0.25">
      <c r="B31" s="11" t="s">
        <v>166</v>
      </c>
      <c r="C31" s="11" t="s">
        <v>223</v>
      </c>
      <c r="D31" s="11" t="s">
        <v>42</v>
      </c>
      <c r="E31" s="11" t="s">
        <v>172</v>
      </c>
      <c r="F31" s="11" t="s">
        <v>104</v>
      </c>
      <c r="G31" s="11" t="s">
        <v>55</v>
      </c>
      <c r="H31" s="12">
        <v>2024</v>
      </c>
      <c r="I31" s="13">
        <v>45292</v>
      </c>
      <c r="J31" s="13" t="str">
        <f>_xlfn.LET(_xlpm.AGE,ROUND((DATE(2024,1,1)-TRM_Sources[[#This Row],[Effective Date]])/365,0),IF(TRM_Sources[[#This Row],[Status]]="Confirmed",IF(_xlpm.AGE=0,"&lt; 1 Year",IF(_xlpm.AGE=1,"1 Year",_xlpm.AGE&amp;" Years")),"N/A"))</f>
        <v>&lt; 1 Year</v>
      </c>
      <c r="K31" s="11" t="s">
        <v>24</v>
      </c>
      <c r="L31" s="11" t="s">
        <v>140</v>
      </c>
      <c r="M31" s="11" t="s">
        <v>24</v>
      </c>
      <c r="N31" s="11">
        <f>IF(COUNTIFS(Measure_DB[State Code],TRM_Sources[[#This Row],[State Code]],Measure_DB[Control Type],"NLC")&gt;0,1,0)</f>
        <v>1</v>
      </c>
      <c r="O31" s="11">
        <f>IF(COUNTIFS(Measure_DB[State Code],TRM_Sources[[#This Row],[State Code]],Measure_DB[Control Type],"LLLC")&gt;0,1,0)</f>
        <v>1</v>
      </c>
      <c r="P31" s="11">
        <f>IF(COUNTIFS(Measure_DB[State Code],TRM_Sources[[#This Row],[State Code]],Measure_DB[Control Type],"Room-based")&gt;0,1,0)</f>
        <v>1</v>
      </c>
      <c r="Q31" s="10" t="str">
        <f>IF(TRM_Sources[[#This Row],[Status]]&lt;&gt;"Confirmed","Unknown",IF(AND(TRM_Sources[[#This Row],[NLC Flag]],TRM_Sources[[#This Row],[LLLC Flag]]),"NLC &amp; LLLC",IF(TRM_Sources[[#This Row],[NLC Flag]],"NLC",IF(TRM_Sources[[#This Row],[LLLC Flag]],"LLLC","None"))))</f>
        <v>NLC &amp; LLLC</v>
      </c>
      <c r="R31" s="4" t="s">
        <v>247</v>
      </c>
      <c r="T31"/>
      <c r="U31"/>
      <c r="V31"/>
      <c r="W31"/>
      <c r="X31"/>
      <c r="Y31"/>
      <c r="Z31"/>
    </row>
    <row r="32" spans="2:26" x14ac:dyDescent="0.25">
      <c r="B32" s="11" t="s">
        <v>166</v>
      </c>
      <c r="C32" s="11" t="s">
        <v>223</v>
      </c>
      <c r="D32" s="11" t="s">
        <v>116</v>
      </c>
      <c r="E32" s="11" t="s">
        <v>183</v>
      </c>
      <c r="F32" s="11" t="s">
        <v>104</v>
      </c>
      <c r="G32" s="11" t="s">
        <v>117</v>
      </c>
      <c r="H32" s="12">
        <v>2024.2</v>
      </c>
      <c r="I32" s="13">
        <v>45292</v>
      </c>
      <c r="J32" s="13" t="str">
        <f>_xlfn.LET(_xlpm.AGE,ROUND((DATE(2024,1,1)-TRM_Sources[[#This Row],[Effective Date]])/365,0),IF(TRM_Sources[[#This Row],[Status]]="Confirmed",IF(_xlpm.AGE=0,"&lt; 1 Year",IF(_xlpm.AGE=1,"1 Year",_xlpm.AGE&amp;" Years")),"N/A"))</f>
        <v>&lt; 1 Year</v>
      </c>
      <c r="K32" s="11" t="s">
        <v>24</v>
      </c>
      <c r="L32" s="11" t="s">
        <v>140</v>
      </c>
      <c r="M32" s="11" t="s">
        <v>24</v>
      </c>
      <c r="N32" s="11">
        <f>IF(COUNTIFS(Measure_DB[State Code],TRM_Sources[[#This Row],[State Code]],Measure_DB[Control Type],"NLC")&gt;0,1,0)</f>
        <v>0</v>
      </c>
      <c r="O32" s="11">
        <f>IF(COUNTIFS(Measure_DB[State Code],TRM_Sources[[#This Row],[State Code]],Measure_DB[Control Type],"LLLC")&gt;0,1,0)</f>
        <v>0</v>
      </c>
      <c r="P32" s="11">
        <f>IF(COUNTIFS(Measure_DB[State Code],TRM_Sources[[#This Row],[State Code]],Measure_DB[Control Type],"Room-based")&gt;0,1,0)</f>
        <v>0</v>
      </c>
      <c r="Q32" s="10" t="str">
        <f>IF(TRM_Sources[[#This Row],[Status]]&lt;&gt;"Confirmed","Unknown",IF(AND(TRM_Sources[[#This Row],[NLC Flag]],TRM_Sources[[#This Row],[LLLC Flag]]),"NLC &amp; LLLC",IF(TRM_Sources[[#This Row],[NLC Flag]],"NLC",IF(TRM_Sources[[#This Row],[LLLC Flag]],"LLLC","None"))))</f>
        <v>None</v>
      </c>
      <c r="R32" s="9" t="s">
        <v>118</v>
      </c>
      <c r="T32"/>
      <c r="U32"/>
      <c r="V32"/>
      <c r="W32"/>
      <c r="X32"/>
      <c r="Y32"/>
      <c r="Z32"/>
    </row>
    <row r="33" spans="2:26" x14ac:dyDescent="0.25">
      <c r="B33" s="11" t="s">
        <v>166</v>
      </c>
      <c r="C33" s="11" t="s">
        <v>223</v>
      </c>
      <c r="D33" s="11" t="s">
        <v>8</v>
      </c>
      <c r="E33" s="11" t="s">
        <v>181</v>
      </c>
      <c r="F33" s="11" t="s">
        <v>104</v>
      </c>
      <c r="G33" s="11" t="s">
        <v>67</v>
      </c>
      <c r="H33" s="12">
        <v>2023</v>
      </c>
      <c r="I33" s="13">
        <v>44929</v>
      </c>
      <c r="J33" s="13" t="str">
        <f>_xlfn.LET(_xlpm.AGE,ROUND((DATE(2024,1,1)-TRM_Sources[[#This Row],[Effective Date]])/365,0),IF(TRM_Sources[[#This Row],[Status]]="Confirmed",IF(_xlpm.AGE=0,"&lt; 1 Year",IF(_xlpm.AGE=1,"1 Year",_xlpm.AGE&amp;" Years")),"N/A"))</f>
        <v>1 Year</v>
      </c>
      <c r="K33" s="11" t="s">
        <v>24</v>
      </c>
      <c r="L33" s="11" t="s">
        <v>140</v>
      </c>
      <c r="M33" s="11" t="s">
        <v>24</v>
      </c>
      <c r="N33" s="11">
        <f>IF(COUNTIFS(Measure_DB[State Code],TRM_Sources[[#This Row],[State Code]],Measure_DB[Control Type],"NLC")&gt;0,1,0)</f>
        <v>1</v>
      </c>
      <c r="O33" s="11">
        <f>IF(COUNTIFS(Measure_DB[State Code],TRM_Sources[[#This Row],[State Code]],Measure_DB[Control Type],"LLLC")&gt;0,1,0)</f>
        <v>1</v>
      </c>
      <c r="P33" s="11">
        <f>IF(COUNTIFS(Measure_DB[State Code],TRM_Sources[[#This Row],[State Code]],Measure_DB[Control Type],"Room-based")&gt;0,1,0)</f>
        <v>0</v>
      </c>
      <c r="Q33" s="10" t="str">
        <f>IF(TRM_Sources[[#This Row],[Status]]&lt;&gt;"Confirmed","Unknown",IF(AND(TRM_Sources[[#This Row],[NLC Flag]],TRM_Sources[[#This Row],[LLLC Flag]]),"NLC &amp; LLLC",IF(TRM_Sources[[#This Row],[NLC Flag]],"NLC",IF(TRM_Sources[[#This Row],[LLLC Flag]],"LLLC","None"))))</f>
        <v>NLC &amp; LLLC</v>
      </c>
      <c r="R33" s="9" t="s">
        <v>66</v>
      </c>
      <c r="T33"/>
      <c r="U33"/>
      <c r="V33"/>
      <c r="W33"/>
      <c r="X33"/>
      <c r="Y33"/>
      <c r="Z33"/>
    </row>
    <row r="34" spans="2:26" x14ac:dyDescent="0.25">
      <c r="B34" s="11" t="s">
        <v>166</v>
      </c>
      <c r="C34" s="11" t="s">
        <v>223</v>
      </c>
      <c r="D34" s="11" t="s">
        <v>133</v>
      </c>
      <c r="E34" s="11" t="s">
        <v>188</v>
      </c>
      <c r="F34" s="11" t="s">
        <v>104</v>
      </c>
      <c r="G34" s="11" t="s">
        <v>134</v>
      </c>
      <c r="H34" s="12">
        <v>2022</v>
      </c>
      <c r="I34" s="13">
        <v>44621</v>
      </c>
      <c r="J34" s="13" t="str">
        <f>_xlfn.LET(_xlpm.AGE,ROUND((DATE(2024,1,1)-TRM_Sources[[#This Row],[Effective Date]])/365,0),IF(TRM_Sources[[#This Row],[Status]]="Confirmed",IF(_xlpm.AGE=0,"&lt; 1 Year",IF(_xlpm.AGE=1,"1 Year",_xlpm.AGE&amp;" Years")),"N/A"))</f>
        <v>2 Years</v>
      </c>
      <c r="K34" s="11" t="s">
        <v>24</v>
      </c>
      <c r="L34" s="11" t="s">
        <v>140</v>
      </c>
      <c r="M34" s="10" t="s">
        <v>24</v>
      </c>
      <c r="N34" s="10">
        <f>IF(COUNTIFS(Measure_DB[State Code],TRM_Sources[[#This Row],[State Code]],Measure_DB[Control Type],"NLC")&gt;0,1,0)</f>
        <v>0</v>
      </c>
      <c r="O34" s="10">
        <f>IF(COUNTIFS(Measure_DB[State Code],TRM_Sources[[#This Row],[State Code]],Measure_DB[Control Type],"LLLC")&gt;0,1,0)</f>
        <v>0</v>
      </c>
      <c r="P34" s="10">
        <f>IF(COUNTIFS(Measure_DB[State Code],TRM_Sources[[#This Row],[State Code]],Measure_DB[Control Type],"Room-based")&gt;0,1,0)</f>
        <v>1</v>
      </c>
      <c r="Q34" s="10" t="str">
        <f>IF(TRM_Sources[[#This Row],[Status]]&lt;&gt;"Confirmed","Unknown",IF(AND(TRM_Sources[[#This Row],[NLC Flag]],TRM_Sources[[#This Row],[LLLC Flag]]),"NLC &amp; LLLC",IF(TRM_Sources[[#This Row],[NLC Flag]],"NLC",IF(TRM_Sources[[#This Row],[LLLC Flag]],"LLLC","None"))))</f>
        <v>None</v>
      </c>
      <c r="R34" s="9" t="s">
        <v>135</v>
      </c>
      <c r="T34"/>
      <c r="U34"/>
      <c r="V34"/>
      <c r="W34"/>
      <c r="X34"/>
      <c r="Y34"/>
      <c r="Z34"/>
    </row>
    <row r="35" spans="2:26" x14ac:dyDescent="0.25">
      <c r="B35" s="11" t="s">
        <v>166</v>
      </c>
      <c r="C35" s="11" t="s">
        <v>223</v>
      </c>
      <c r="D35" s="11" t="s">
        <v>220</v>
      </c>
      <c r="E35" s="11" t="s">
        <v>195</v>
      </c>
      <c r="F35" s="11" t="s">
        <v>104</v>
      </c>
      <c r="G35" s="11" t="s">
        <v>221</v>
      </c>
      <c r="H35" s="12">
        <v>2022</v>
      </c>
      <c r="I35" s="13">
        <v>44562</v>
      </c>
      <c r="J35" s="13" t="str">
        <f>_xlfn.LET(_xlpm.AGE,ROUND((DATE(2024,1,1)-TRM_Sources[[#This Row],[Effective Date]])/365,0),IF(TRM_Sources[[#This Row],[Status]]="Confirmed",IF(_xlpm.AGE=0,"&lt; 1 Year",IF(_xlpm.AGE=1,"1 Year",_xlpm.AGE&amp;" Years")),"N/A"))</f>
        <v>2 Years</v>
      </c>
      <c r="K35" s="11" t="s">
        <v>24</v>
      </c>
      <c r="L35" s="11" t="s">
        <v>140</v>
      </c>
      <c r="M35" s="10" t="s">
        <v>24</v>
      </c>
      <c r="N35" s="10">
        <f>IF(COUNTIFS(Measure_DB[State Code],TRM_Sources[[#This Row],[State Code]],Measure_DB[Control Type],"NLC")&gt;0,1,0)</f>
        <v>0</v>
      </c>
      <c r="O35" s="10">
        <f>IF(COUNTIFS(Measure_DB[State Code],TRM_Sources[[#This Row],[State Code]],Measure_DB[Control Type],"LLLC")&gt;0,1,0)</f>
        <v>0</v>
      </c>
      <c r="P35" s="10">
        <f>IF(COUNTIFS(Measure_DB[State Code],TRM_Sources[[#This Row],[State Code]],Measure_DB[Control Type],"Room-based")&gt;0,1,0)</f>
        <v>0</v>
      </c>
      <c r="Q35" s="10" t="str">
        <f>IF(TRM_Sources[[#This Row],[Status]]&lt;&gt;"Confirmed","Unknown",IF(AND(TRM_Sources[[#This Row],[NLC Flag]],TRM_Sources[[#This Row],[LLLC Flag]]),"NLC &amp; LLLC",IF(TRM_Sources[[#This Row],[NLC Flag]],"NLC",IF(TRM_Sources[[#This Row],[LLLC Flag]],"LLLC","None"))))</f>
        <v>None</v>
      </c>
      <c r="R35" s="9" t="s">
        <v>222</v>
      </c>
      <c r="T35"/>
      <c r="U35"/>
      <c r="V35"/>
      <c r="W35"/>
      <c r="X35"/>
      <c r="Y35"/>
      <c r="Z35"/>
    </row>
    <row r="36" spans="2:26" s="11" customFormat="1" x14ac:dyDescent="0.25">
      <c r="B36" s="11" t="s">
        <v>166</v>
      </c>
      <c r="C36" s="11" t="s">
        <v>223</v>
      </c>
      <c r="D36" s="11" t="s">
        <v>16</v>
      </c>
      <c r="E36" s="11" t="s">
        <v>199</v>
      </c>
      <c r="F36" s="11" t="s">
        <v>104</v>
      </c>
      <c r="G36" s="11" t="s">
        <v>35</v>
      </c>
      <c r="H36" s="12">
        <v>2022</v>
      </c>
      <c r="I36" s="13">
        <v>44927</v>
      </c>
      <c r="J36" s="13" t="str">
        <f>_xlfn.LET(_xlpm.AGE,ROUND((DATE(2024,1,1)-TRM_Sources[[#This Row],[Effective Date]])/365,0),IF(TRM_Sources[[#This Row],[Status]]="Confirmed",IF(_xlpm.AGE=0,"&lt; 1 Year",IF(_xlpm.AGE=1,"1 Year",_xlpm.AGE&amp;" Years")),"N/A"))</f>
        <v>1 Year</v>
      </c>
      <c r="K36" s="11" t="s">
        <v>24</v>
      </c>
      <c r="L36" s="11" t="s">
        <v>140</v>
      </c>
      <c r="M36" s="11" t="s">
        <v>24</v>
      </c>
      <c r="N36" s="11">
        <f>IF(COUNTIFS(Measure_DB[State Code],TRM_Sources[[#This Row],[State Code]],Measure_DB[Control Type],"NLC")&gt;0,1,0)</f>
        <v>0</v>
      </c>
      <c r="O36" s="11">
        <f>IF(COUNTIFS(Measure_DB[State Code],TRM_Sources[[#This Row],[State Code]],Measure_DB[Control Type],"LLLC")&gt;0,1,0)</f>
        <v>0</v>
      </c>
      <c r="P36" s="11">
        <f>IF(COUNTIFS(Measure_DB[State Code],TRM_Sources[[#This Row],[State Code]],Measure_DB[Control Type],"Room-based")&gt;0,1,0)</f>
        <v>0</v>
      </c>
      <c r="Q36" s="10" t="str">
        <f>IF(TRM_Sources[[#This Row],[Status]]&lt;&gt;"Confirmed","Unknown",IF(AND(TRM_Sources[[#This Row],[NLC Flag]],TRM_Sources[[#This Row],[LLLC Flag]]),"NLC &amp; LLLC",IF(TRM_Sources[[#This Row],[NLC Flag]],"NLC",IF(TRM_Sources[[#This Row],[LLLC Flag]],"LLLC","None"))))</f>
        <v>None</v>
      </c>
      <c r="R36" s="14" t="s">
        <v>122</v>
      </c>
      <c r="T36"/>
      <c r="U36"/>
      <c r="V36"/>
      <c r="W36"/>
      <c r="X36"/>
      <c r="Y36"/>
      <c r="Z36"/>
    </row>
    <row r="37" spans="2:26" x14ac:dyDescent="0.25">
      <c r="B37" s="11" t="s">
        <v>166</v>
      </c>
      <c r="C37" s="11" t="s">
        <v>47</v>
      </c>
      <c r="D37" s="11" t="s">
        <v>204</v>
      </c>
      <c r="E37" s="11" t="s">
        <v>150</v>
      </c>
      <c r="F37" s="11" t="s">
        <v>226</v>
      </c>
      <c r="G37" s="11"/>
      <c r="H37" s="12"/>
      <c r="I37" s="11"/>
      <c r="J37" s="13" t="str">
        <f>_xlfn.LET(_xlpm.AGE,ROUND((DATE(2024,1,1)-TRM_Sources[[#This Row],[Effective Date]])/365,0),IF(TRM_Sources[[#This Row],[Status]]="Confirmed",IF(_xlpm.AGE=0,"&lt; 1 Year",IF(_xlpm.AGE=1,"1 Year",_xlpm.AGE&amp;" Years")),"N/A"))</f>
        <v>N/A</v>
      </c>
      <c r="K37" s="10" t="s">
        <v>52</v>
      </c>
      <c r="L37" s="11" t="s">
        <v>425</v>
      </c>
      <c r="M37" s="10" t="s">
        <v>52</v>
      </c>
      <c r="N37" s="10">
        <f>IF(COUNTIFS(Measure_DB[State Code],TRM_Sources[[#This Row],[State Code]],Measure_DB[Control Type],"NLC")&gt;0,1,0)</f>
        <v>0</v>
      </c>
      <c r="O37" s="10">
        <f>IF(COUNTIFS(Measure_DB[State Code],TRM_Sources[[#This Row],[State Code]],Measure_DB[Control Type],"LLLC")&gt;0,1,0)</f>
        <v>0</v>
      </c>
      <c r="P37" s="10">
        <f>IF(COUNTIFS(Measure_DB[State Code],TRM_Sources[[#This Row],[State Code]],Measure_DB[Control Type],"Room-based")&gt;0,1,0)</f>
        <v>0</v>
      </c>
      <c r="Q37" s="10" t="str">
        <f>IF(TRM_Sources[[#This Row],[Status]]&lt;&gt;"Confirmed","Unknown",IF(AND(TRM_Sources[[#This Row],[NLC Flag]],TRM_Sources[[#This Row],[LLLC Flag]]),"NLC &amp; LLLC",IF(TRM_Sources[[#This Row],[NLC Flag]],"NLC",IF(TRM_Sources[[#This Row],[LLLC Flag]],"LLLC","None"))))</f>
        <v>Unknown</v>
      </c>
      <c r="T37"/>
      <c r="U37"/>
      <c r="V37"/>
      <c r="W37"/>
      <c r="X37"/>
      <c r="Y37"/>
      <c r="Z37"/>
    </row>
    <row r="38" spans="2:26" x14ac:dyDescent="0.25">
      <c r="B38" s="11" t="s">
        <v>166</v>
      </c>
      <c r="C38" s="11" t="s">
        <v>47</v>
      </c>
      <c r="D38" s="11" t="s">
        <v>107</v>
      </c>
      <c r="E38" s="11" t="s">
        <v>145</v>
      </c>
      <c r="F38" s="11" t="s">
        <v>104</v>
      </c>
      <c r="G38" s="11" t="s">
        <v>88</v>
      </c>
      <c r="H38" s="12"/>
      <c r="I38" s="13">
        <v>45292</v>
      </c>
      <c r="J38" s="13" t="str">
        <f>_xlfn.LET(_xlpm.AGE,ROUND((DATE(2024,1,1)-TRM_Sources[[#This Row],[Effective Date]])/365,0),IF(TRM_Sources[[#This Row],[Status]]="Confirmed",IF(_xlpm.AGE=0,"&lt; 1 Year",IF(_xlpm.AGE=1,"1 Year",_xlpm.AGE&amp;" Years")),"N/A"))</f>
        <v>&lt; 1 Year</v>
      </c>
      <c r="K38" s="11" t="s">
        <v>24</v>
      </c>
      <c r="L38" s="11" t="s">
        <v>139</v>
      </c>
      <c r="M38" s="11" t="s">
        <v>24</v>
      </c>
      <c r="N38" s="11">
        <f>IF(COUNTIFS(Measure_DB[State Code],TRM_Sources[[#This Row],[State Code]],Measure_DB[Control Type],"NLC")&gt;0,1,0)</f>
        <v>1</v>
      </c>
      <c r="O38" s="11">
        <f>IF(COUNTIFS(Measure_DB[State Code],TRM_Sources[[#This Row],[State Code]],Measure_DB[Control Type],"LLLC")&gt;0,1,0)</f>
        <v>1</v>
      </c>
      <c r="P38" s="11">
        <f>IF(COUNTIFS(Measure_DB[State Code],TRM_Sources[[#This Row],[State Code]],Measure_DB[Control Type],"Room-based")&gt;0,1,0)</f>
        <v>0</v>
      </c>
      <c r="Q38" s="10" t="str">
        <f>IF(TRM_Sources[[#This Row],[Status]]&lt;&gt;"Confirmed","Unknown",IF(AND(TRM_Sources[[#This Row],[NLC Flag]],TRM_Sources[[#This Row],[LLLC Flag]]),"NLC &amp; LLLC",IF(TRM_Sources[[#This Row],[NLC Flag]],"NLC",IF(TRM_Sources[[#This Row],[LLLC Flag]],"LLLC","None"))))</f>
        <v>NLC &amp; LLLC</v>
      </c>
      <c r="R38" s="9" t="s">
        <v>334</v>
      </c>
      <c r="T38"/>
      <c r="U38"/>
      <c r="V38"/>
      <c r="W38"/>
      <c r="X38"/>
      <c r="Y38"/>
      <c r="Z38"/>
    </row>
    <row r="39" spans="2:26" x14ac:dyDescent="0.25">
      <c r="B39" s="11" t="s">
        <v>166</v>
      </c>
      <c r="C39" s="11" t="s">
        <v>47</v>
      </c>
      <c r="D39" s="11" t="s">
        <v>108</v>
      </c>
      <c r="E39" s="11" t="s">
        <v>185</v>
      </c>
      <c r="F39" s="11" t="s">
        <v>104</v>
      </c>
      <c r="G39" s="11" t="s">
        <v>88</v>
      </c>
      <c r="H39" s="12"/>
      <c r="I39" s="13">
        <v>45292</v>
      </c>
      <c r="J39" s="13" t="str">
        <f>_xlfn.LET(_xlpm.AGE,ROUND((DATE(2024,1,1)-TRM_Sources[[#This Row],[Effective Date]])/365,0),IF(TRM_Sources[[#This Row],[Status]]="Confirmed",IF(_xlpm.AGE=0,"&lt; 1 Year",IF(_xlpm.AGE=1,"1 Year",_xlpm.AGE&amp;" Years")),"N/A"))</f>
        <v>&lt; 1 Year</v>
      </c>
      <c r="K39" s="11" t="s">
        <v>24</v>
      </c>
      <c r="L39" s="11" t="s">
        <v>139</v>
      </c>
      <c r="M39" s="11" t="s">
        <v>24</v>
      </c>
      <c r="N39" s="11">
        <f>IF(COUNTIFS(Measure_DB[State Code],TRM_Sources[[#This Row],[State Code]],Measure_DB[Control Type],"NLC")&gt;0,1,0)</f>
        <v>1</v>
      </c>
      <c r="O39" s="11">
        <f>IF(COUNTIFS(Measure_DB[State Code],TRM_Sources[[#This Row],[State Code]],Measure_DB[Control Type],"LLLC")&gt;0,1,0)</f>
        <v>1</v>
      </c>
      <c r="P39" s="11">
        <f>IF(COUNTIFS(Measure_DB[State Code],TRM_Sources[[#This Row],[State Code]],Measure_DB[Control Type],"Room-based")&gt;0,1,0)</f>
        <v>0</v>
      </c>
      <c r="Q39" s="10" t="str">
        <f>IF(TRM_Sources[[#This Row],[Status]]&lt;&gt;"Confirmed","Unknown",IF(AND(TRM_Sources[[#This Row],[NLC Flag]],TRM_Sources[[#This Row],[LLLC Flag]]),"NLC &amp; LLLC",IF(TRM_Sources[[#This Row],[NLC Flag]],"NLC",IF(TRM_Sources[[#This Row],[LLLC Flag]],"LLLC","None"))))</f>
        <v>NLC &amp; LLLC</v>
      </c>
      <c r="R39" s="9" t="s">
        <v>334</v>
      </c>
      <c r="T39"/>
      <c r="U39"/>
      <c r="V39"/>
      <c r="W39"/>
      <c r="X39"/>
      <c r="Y39"/>
      <c r="Z39"/>
    </row>
    <row r="40" spans="2:26" x14ac:dyDescent="0.25">
      <c r="B40" s="11" t="s">
        <v>166</v>
      </c>
      <c r="C40" s="11" t="s">
        <v>47</v>
      </c>
      <c r="D40" s="11" t="s">
        <v>109</v>
      </c>
      <c r="E40" s="11" t="s">
        <v>193</v>
      </c>
      <c r="F40" s="11" t="s">
        <v>104</v>
      </c>
      <c r="G40" s="11" t="s">
        <v>88</v>
      </c>
      <c r="H40" s="12"/>
      <c r="I40" s="13">
        <v>45292</v>
      </c>
      <c r="J40" s="13" t="str">
        <f>_xlfn.LET(_xlpm.AGE,ROUND((DATE(2024,1,1)-TRM_Sources[[#This Row],[Effective Date]])/365,0),IF(TRM_Sources[[#This Row],[Status]]="Confirmed",IF(_xlpm.AGE=0,"&lt; 1 Year",IF(_xlpm.AGE=1,"1 Year",_xlpm.AGE&amp;" Years")),"N/A"))</f>
        <v>&lt; 1 Year</v>
      </c>
      <c r="K40" s="11" t="s">
        <v>24</v>
      </c>
      <c r="L40" s="11" t="s">
        <v>139</v>
      </c>
      <c r="M40" s="11" t="s">
        <v>24</v>
      </c>
      <c r="N40" s="11">
        <f>IF(COUNTIFS(Measure_DB[State Code],TRM_Sources[[#This Row],[State Code]],Measure_DB[Control Type],"NLC")&gt;0,1,0)</f>
        <v>1</v>
      </c>
      <c r="O40" s="11">
        <f>IF(COUNTIFS(Measure_DB[State Code],TRM_Sources[[#This Row],[State Code]],Measure_DB[Control Type],"LLLC")&gt;0,1,0)</f>
        <v>1</v>
      </c>
      <c r="P40" s="11">
        <f>IF(COUNTIFS(Measure_DB[State Code],TRM_Sources[[#This Row],[State Code]],Measure_DB[Control Type],"Room-based")&gt;0,1,0)</f>
        <v>0</v>
      </c>
      <c r="Q40" s="10" t="str">
        <f>IF(TRM_Sources[[#This Row],[Status]]&lt;&gt;"Confirmed","Unknown",IF(AND(TRM_Sources[[#This Row],[NLC Flag]],TRM_Sources[[#This Row],[LLLC Flag]]),"NLC &amp; LLLC",IF(TRM_Sources[[#This Row],[NLC Flag]],"NLC",IF(TRM_Sources[[#This Row],[LLLC Flag]],"LLLC","None"))))</f>
        <v>NLC &amp; LLLC</v>
      </c>
      <c r="R40" s="9" t="s">
        <v>334</v>
      </c>
      <c r="T40"/>
      <c r="U40"/>
      <c r="V40"/>
      <c r="W40"/>
      <c r="X40"/>
      <c r="Y40"/>
      <c r="Z40"/>
    </row>
    <row r="41" spans="2:26" x14ac:dyDescent="0.25">
      <c r="B41" s="11" t="s">
        <v>166</v>
      </c>
      <c r="C41" s="11" t="s">
        <v>47</v>
      </c>
      <c r="D41" s="11" t="s">
        <v>110</v>
      </c>
      <c r="E41" s="11" t="s">
        <v>200</v>
      </c>
      <c r="F41" s="11" t="s">
        <v>104</v>
      </c>
      <c r="G41" s="11" t="s">
        <v>88</v>
      </c>
      <c r="H41" s="12"/>
      <c r="I41" s="13">
        <v>45292</v>
      </c>
      <c r="J41" s="13" t="str">
        <f>_xlfn.LET(_xlpm.AGE,ROUND((DATE(2024,1,1)-TRM_Sources[[#This Row],[Effective Date]])/365,0),IF(TRM_Sources[[#This Row],[Status]]="Confirmed",IF(_xlpm.AGE=0,"&lt; 1 Year",IF(_xlpm.AGE=1,"1 Year",_xlpm.AGE&amp;" Years")),"N/A"))</f>
        <v>&lt; 1 Year</v>
      </c>
      <c r="K41" s="11" t="s">
        <v>24</v>
      </c>
      <c r="L41" s="11" t="s">
        <v>139</v>
      </c>
      <c r="M41" s="11" t="s">
        <v>24</v>
      </c>
      <c r="N41" s="11">
        <f>IF(COUNTIFS(Measure_DB[State Code],TRM_Sources[[#This Row],[State Code]],Measure_DB[Control Type],"NLC")&gt;0,1,0)</f>
        <v>1</v>
      </c>
      <c r="O41" s="11">
        <f>IF(COUNTIFS(Measure_DB[State Code],TRM_Sources[[#This Row],[State Code]],Measure_DB[Control Type],"LLLC")&gt;0,1,0)</f>
        <v>1</v>
      </c>
      <c r="P41" s="11">
        <f>IF(COUNTIFS(Measure_DB[State Code],TRM_Sources[[#This Row],[State Code]],Measure_DB[Control Type],"Room-based")&gt;0,1,0)</f>
        <v>0</v>
      </c>
      <c r="Q41" s="10" t="str">
        <f>IF(TRM_Sources[[#This Row],[Status]]&lt;&gt;"Confirmed","Unknown",IF(AND(TRM_Sources[[#This Row],[NLC Flag]],TRM_Sources[[#This Row],[LLLC Flag]]),"NLC &amp; LLLC",IF(TRM_Sources[[#This Row],[NLC Flag]],"NLC",IF(TRM_Sources[[#This Row],[LLLC Flag]],"LLLC","None"))))</f>
        <v>NLC &amp; LLLC</v>
      </c>
      <c r="R41" s="9" t="s">
        <v>334</v>
      </c>
      <c r="T41"/>
      <c r="U41"/>
      <c r="V41"/>
      <c r="W41"/>
      <c r="X41"/>
      <c r="Y41"/>
      <c r="Z41"/>
    </row>
    <row r="42" spans="2:26" x14ac:dyDescent="0.25">
      <c r="B42" s="11" t="s">
        <v>166</v>
      </c>
      <c r="C42" s="11" t="s">
        <v>47</v>
      </c>
      <c r="D42" s="11" t="s">
        <v>218</v>
      </c>
      <c r="E42" s="11" t="s">
        <v>203</v>
      </c>
      <c r="F42" s="11" t="s">
        <v>226</v>
      </c>
      <c r="G42" s="11"/>
      <c r="H42" s="12"/>
      <c r="I42" s="11"/>
      <c r="J42" s="13" t="str">
        <f>_xlfn.LET(_xlpm.AGE,ROUND((DATE(2024,1,1)-TRM_Sources[[#This Row],[Effective Date]])/365,0),IF(TRM_Sources[[#This Row],[Status]]="Confirmed",IF(_xlpm.AGE=0,"&lt; 1 Year",IF(_xlpm.AGE=1,"1 Year",_xlpm.AGE&amp;" Years")),"N/A"))</f>
        <v>N/A</v>
      </c>
      <c r="K42" s="10" t="s">
        <v>52</v>
      </c>
      <c r="L42" s="11" t="s">
        <v>425</v>
      </c>
      <c r="M42" s="10" t="s">
        <v>52</v>
      </c>
      <c r="N42" s="10">
        <f>IF(COUNTIFS(Measure_DB[State Code],TRM_Sources[[#This Row],[State Code]],Measure_DB[Control Type],"NLC")&gt;0,1,0)</f>
        <v>0</v>
      </c>
      <c r="O42" s="10">
        <f>IF(COUNTIFS(Measure_DB[State Code],TRM_Sources[[#This Row],[State Code]],Measure_DB[Control Type],"LLLC")&gt;0,1,0)</f>
        <v>0</v>
      </c>
      <c r="P42" s="10">
        <f>IF(COUNTIFS(Measure_DB[State Code],TRM_Sources[[#This Row],[State Code]],Measure_DB[Control Type],"Room-based")&gt;0,1,0)</f>
        <v>0</v>
      </c>
      <c r="Q42" s="10" t="str">
        <f>IF(TRM_Sources[[#This Row],[Status]]&lt;&gt;"Confirmed","Unknown",IF(AND(TRM_Sources[[#This Row],[NLC Flag]],TRM_Sources[[#This Row],[LLLC Flag]]),"NLC &amp; LLLC",IF(TRM_Sources[[#This Row],[NLC Flag]],"NLC",IF(TRM_Sources[[#This Row],[LLLC Flag]],"LLLC","None"))))</f>
        <v>Unknown</v>
      </c>
      <c r="T42"/>
      <c r="U42"/>
      <c r="V42"/>
      <c r="W42"/>
      <c r="X42"/>
      <c r="Y42"/>
      <c r="Z42"/>
    </row>
    <row r="43" spans="2:26" x14ac:dyDescent="0.25">
      <c r="B43" s="11" t="s">
        <v>166</v>
      </c>
      <c r="C43" s="11" t="s">
        <v>26</v>
      </c>
      <c r="D43" s="11" t="s">
        <v>7</v>
      </c>
      <c r="E43" s="11" t="s">
        <v>168</v>
      </c>
      <c r="F43" s="11" t="s">
        <v>104</v>
      </c>
      <c r="G43" s="11" t="s">
        <v>60</v>
      </c>
      <c r="H43" s="12" t="s">
        <v>59</v>
      </c>
      <c r="I43" s="13">
        <v>44854</v>
      </c>
      <c r="J43" s="13" t="str">
        <f>_xlfn.LET(_xlpm.AGE,ROUND((DATE(2024,1,1)-TRM_Sources[[#This Row],[Effective Date]])/365,0),IF(TRM_Sources[[#This Row],[Status]]="Confirmed",IF(_xlpm.AGE=0,"&lt; 1 Year",IF(_xlpm.AGE=1,"1 Year",_xlpm.AGE&amp;" Years")),"N/A"))</f>
        <v>1 Year</v>
      </c>
      <c r="K43" s="11" t="s">
        <v>24</v>
      </c>
      <c r="L43" s="11" t="s">
        <v>140</v>
      </c>
      <c r="M43" s="11" t="s">
        <v>24</v>
      </c>
      <c r="N43" s="11">
        <f>IF(COUNTIFS(Measure_DB[State Code],TRM_Sources[[#This Row],[State Code]],Measure_DB[Control Type],"NLC")&gt;0,1,0)</f>
        <v>0</v>
      </c>
      <c r="O43" s="11">
        <f>IF(COUNTIFS(Measure_DB[State Code],TRM_Sources[[#This Row],[State Code]],Measure_DB[Control Type],"LLLC")&gt;0,1,0)</f>
        <v>0</v>
      </c>
      <c r="P43" s="11">
        <f>IF(COUNTIFS(Measure_DB[State Code],TRM_Sources[[#This Row],[State Code]],Measure_DB[Control Type],"Room-based")&gt;0,1,0)</f>
        <v>0</v>
      </c>
      <c r="Q43" s="10" t="str">
        <f>IF(TRM_Sources[[#This Row],[Status]]&lt;&gt;"Confirmed","Unknown",IF(AND(TRM_Sources[[#This Row],[NLC Flag]],TRM_Sources[[#This Row],[LLLC Flag]]),"NLC &amp; LLLC",IF(TRM_Sources[[#This Row],[NLC Flag]],"NLC",IF(TRM_Sources[[#This Row],[LLLC Flag]],"LLLC","None"))))</f>
        <v>None</v>
      </c>
      <c r="R43" s="9" t="s">
        <v>54</v>
      </c>
      <c r="T43"/>
      <c r="U43"/>
      <c r="V43"/>
      <c r="W43"/>
      <c r="X43"/>
      <c r="Y43"/>
      <c r="Z43"/>
    </row>
    <row r="44" spans="2:26" x14ac:dyDescent="0.25">
      <c r="B44" s="11" t="s">
        <v>166</v>
      </c>
      <c r="C44" s="11" t="s">
        <v>26</v>
      </c>
      <c r="D44" s="11" t="s">
        <v>209</v>
      </c>
      <c r="E44" s="11" t="s">
        <v>179</v>
      </c>
      <c r="F44" s="11" t="s">
        <v>226</v>
      </c>
      <c r="G44" s="11"/>
      <c r="H44" s="12"/>
      <c r="I44" s="11"/>
      <c r="J44" s="13" t="str">
        <f>_xlfn.LET(_xlpm.AGE,ROUND((DATE(2024,1,1)-TRM_Sources[[#This Row],[Effective Date]])/365,0),IF(TRM_Sources[[#This Row],[Status]]="Confirmed",IF(_xlpm.AGE=0,"&lt; 1 Year",IF(_xlpm.AGE=1,"1 Year",_xlpm.AGE&amp;" Years")),"N/A"))</f>
        <v>N/A</v>
      </c>
      <c r="K44" s="10" t="s">
        <v>40</v>
      </c>
      <c r="L44" s="11" t="s">
        <v>425</v>
      </c>
      <c r="M44" s="10" t="s">
        <v>52</v>
      </c>
      <c r="N44" s="10">
        <f>IF(COUNTIFS(Measure_DB[State Code],TRM_Sources[[#This Row],[State Code]],Measure_DB[Control Type],"NLC")&gt;0,1,0)</f>
        <v>0</v>
      </c>
      <c r="O44" s="10">
        <f>IF(COUNTIFS(Measure_DB[State Code],TRM_Sources[[#This Row],[State Code]],Measure_DB[Control Type],"LLLC")&gt;0,1,0)</f>
        <v>0</v>
      </c>
      <c r="P44" s="10">
        <f>IF(COUNTIFS(Measure_DB[State Code],TRM_Sources[[#This Row],[State Code]],Measure_DB[Control Type],"Room-based")&gt;0,1,0)</f>
        <v>0</v>
      </c>
      <c r="Q44" s="10" t="str">
        <f>IF(TRM_Sources[[#This Row],[Status]]&lt;&gt;"Confirmed","Unknown",IF(AND(TRM_Sources[[#This Row],[NLC Flag]],TRM_Sources[[#This Row],[LLLC Flag]]),"NLC &amp; LLLC",IF(TRM_Sources[[#This Row],[NLC Flag]],"NLC",IF(TRM_Sources[[#This Row],[LLLC Flag]],"LLLC","None"))))</f>
        <v>Unknown</v>
      </c>
      <c r="T44"/>
      <c r="U44"/>
      <c r="V44"/>
      <c r="W44"/>
      <c r="X44"/>
      <c r="Y44"/>
      <c r="Z44"/>
    </row>
    <row r="45" spans="2:26" x14ac:dyDescent="0.25">
      <c r="B45" s="11" t="s">
        <v>166</v>
      </c>
      <c r="C45" s="11" t="s">
        <v>26</v>
      </c>
      <c r="D45" s="11" t="s">
        <v>210</v>
      </c>
      <c r="E45" s="11" t="s">
        <v>180</v>
      </c>
      <c r="F45" s="11" t="s">
        <v>104</v>
      </c>
      <c r="G45" s="11" t="s">
        <v>235</v>
      </c>
      <c r="H45" s="12" t="s">
        <v>236</v>
      </c>
      <c r="I45" s="13">
        <v>44862</v>
      </c>
      <c r="J45" s="13" t="str">
        <f>_xlfn.LET(_xlpm.AGE,ROUND((DATE(2024,1,1)-TRM_Sources[[#This Row],[Effective Date]])/365,0),IF(TRM_Sources[[#This Row],[Status]]="Confirmed",IF(_xlpm.AGE=0,"&lt; 1 Year",IF(_xlpm.AGE=1,"1 Year",_xlpm.AGE&amp;" Years")),"N/A"))</f>
        <v>1 Year</v>
      </c>
      <c r="K45" s="11" t="s">
        <v>24</v>
      </c>
      <c r="L45" s="11" t="s">
        <v>141</v>
      </c>
      <c r="M45" s="10" t="s">
        <v>24</v>
      </c>
      <c r="N45" s="10">
        <f>IF(COUNTIFS(Measure_DB[State Code],TRM_Sources[[#This Row],[State Code]],Measure_DB[Control Type],"NLC")&gt;0,1,0)</f>
        <v>0</v>
      </c>
      <c r="O45" s="10">
        <f>IF(COUNTIFS(Measure_DB[State Code],TRM_Sources[[#This Row],[State Code]],Measure_DB[Control Type],"LLLC")&gt;0,1,0)</f>
        <v>0</v>
      </c>
      <c r="P45" s="10">
        <f>IF(COUNTIFS(Measure_DB[State Code],TRM_Sources[[#This Row],[State Code]],Measure_DB[Control Type],"Room-based")&gt;0,1,0)</f>
        <v>0</v>
      </c>
      <c r="Q45" s="10" t="str">
        <f>IF(TRM_Sources[[#This Row],[Status]]&lt;&gt;"Confirmed","Unknown",IF(AND(TRM_Sources[[#This Row],[NLC Flag]],TRM_Sources[[#This Row],[LLLC Flag]]),"NLC &amp; LLLC",IF(TRM_Sources[[#This Row],[NLC Flag]],"NLC",IF(TRM_Sources[[#This Row],[LLLC Flag]],"LLLC","None"))))</f>
        <v>None</v>
      </c>
      <c r="R45" s="9" t="s">
        <v>237</v>
      </c>
      <c r="T45"/>
      <c r="U45"/>
      <c r="V45"/>
      <c r="W45"/>
      <c r="X45"/>
      <c r="Y45"/>
      <c r="Z45"/>
    </row>
    <row r="46" spans="2:26" x14ac:dyDescent="0.25">
      <c r="B46" s="11" t="s">
        <v>166</v>
      </c>
      <c r="C46" s="11" t="s">
        <v>26</v>
      </c>
      <c r="D46" s="11" t="s">
        <v>102</v>
      </c>
      <c r="E46" s="11" t="s">
        <v>147</v>
      </c>
      <c r="F46" s="11" t="s">
        <v>226</v>
      </c>
      <c r="G46" s="11"/>
      <c r="H46" s="12"/>
      <c r="I46" s="11"/>
      <c r="J46" s="13" t="str">
        <f>_xlfn.LET(_xlpm.AGE,ROUND((DATE(2024,1,1)-TRM_Sources[[#This Row],[Effective Date]])/365,0),IF(TRM_Sources[[#This Row],[Status]]="Confirmed",IF(_xlpm.AGE=0,"&lt; 1 Year",IF(_xlpm.AGE=1,"1 Year",_xlpm.AGE&amp;" Years")),"N/A"))</f>
        <v>N/A</v>
      </c>
      <c r="K46" s="10" t="s">
        <v>40</v>
      </c>
      <c r="L46" s="11" t="s">
        <v>425</v>
      </c>
      <c r="M46" s="10" t="s">
        <v>52</v>
      </c>
      <c r="N46" s="10">
        <f>IF(COUNTIFS(Measure_DB[State Code],TRM_Sources[[#This Row],[State Code]],Measure_DB[Control Type],"NLC")&gt;0,1,0)</f>
        <v>0</v>
      </c>
      <c r="O46" s="10">
        <f>IF(COUNTIFS(Measure_DB[State Code],TRM_Sources[[#This Row],[State Code]],Measure_DB[Control Type],"LLLC")&gt;0,1,0)</f>
        <v>0</v>
      </c>
      <c r="P46" s="10">
        <f>IF(COUNTIFS(Measure_DB[State Code],TRM_Sources[[#This Row],[State Code]],Measure_DB[Control Type],"Room-based")&gt;0,1,0)</f>
        <v>0</v>
      </c>
      <c r="Q46" s="10" t="str">
        <f>IF(TRM_Sources[[#This Row],[Status]]&lt;&gt;"Confirmed","Unknown",IF(AND(TRM_Sources[[#This Row],[NLC Flag]],TRM_Sources[[#This Row],[LLLC Flag]]),"NLC &amp; LLLC",IF(TRM_Sources[[#This Row],[NLC Flag]],"NLC",IF(TRM_Sources[[#This Row],[LLLC Flag]],"LLLC","None"))))</f>
        <v>Unknown</v>
      </c>
      <c r="T46"/>
      <c r="U46"/>
      <c r="V46"/>
      <c r="W46"/>
      <c r="X46"/>
      <c r="Y46"/>
      <c r="Z46"/>
    </row>
    <row r="47" spans="2:26" x14ac:dyDescent="0.25">
      <c r="B47" s="11" t="s">
        <v>166</v>
      </c>
      <c r="C47" s="11" t="s">
        <v>26</v>
      </c>
      <c r="D47" s="11" t="s">
        <v>214</v>
      </c>
      <c r="E47" s="11" t="s">
        <v>192</v>
      </c>
      <c r="F47" s="11" t="s">
        <v>226</v>
      </c>
      <c r="G47" s="11"/>
      <c r="H47" s="12"/>
      <c r="I47" s="11"/>
      <c r="J47" s="13" t="str">
        <f>_xlfn.LET(_xlpm.AGE,ROUND((DATE(2024,1,1)-TRM_Sources[[#This Row],[Effective Date]])/365,0),IF(TRM_Sources[[#This Row],[Status]]="Confirmed",IF(_xlpm.AGE=0,"&lt; 1 Year",IF(_xlpm.AGE=1,"1 Year",_xlpm.AGE&amp;" Years")),"N/A"))</f>
        <v>N/A</v>
      </c>
      <c r="K47" s="10" t="s">
        <v>52</v>
      </c>
      <c r="L47" s="11" t="s">
        <v>425</v>
      </c>
      <c r="M47" s="10" t="s">
        <v>52</v>
      </c>
      <c r="N47" s="10">
        <f>IF(COUNTIFS(Measure_DB[State Code],TRM_Sources[[#This Row],[State Code]],Measure_DB[Control Type],"NLC")&gt;0,1,0)</f>
        <v>0</v>
      </c>
      <c r="O47" s="10">
        <f>IF(COUNTIFS(Measure_DB[State Code],TRM_Sources[[#This Row],[State Code]],Measure_DB[Control Type],"LLLC")&gt;0,1,0)</f>
        <v>0</v>
      </c>
      <c r="P47" s="10">
        <f>IF(COUNTIFS(Measure_DB[State Code],TRM_Sources[[#This Row],[State Code]],Measure_DB[Control Type],"Room-based")&gt;0,1,0)</f>
        <v>0</v>
      </c>
      <c r="Q47" s="10" t="str">
        <f>IF(TRM_Sources[[#This Row],[Status]]&lt;&gt;"Confirmed","Unknown",IF(AND(TRM_Sources[[#This Row],[NLC Flag]],TRM_Sources[[#This Row],[LLLC Flag]]),"NLC &amp; LLLC",IF(TRM_Sources[[#This Row],[NLC Flag]],"NLC",IF(TRM_Sources[[#This Row],[LLLC Flag]],"LLLC","None"))))</f>
        <v>Unknown</v>
      </c>
      <c r="T47"/>
      <c r="U47"/>
      <c r="V47"/>
      <c r="W47"/>
      <c r="X47"/>
      <c r="Y47"/>
      <c r="Z47"/>
    </row>
    <row r="48" spans="2:26" x14ac:dyDescent="0.25">
      <c r="B48" s="11" t="s">
        <v>166</v>
      </c>
      <c r="C48" s="11" t="s">
        <v>26</v>
      </c>
      <c r="D48" s="11" t="s">
        <v>13</v>
      </c>
      <c r="E48" s="11" t="s">
        <v>151</v>
      </c>
      <c r="F48" s="11" t="s">
        <v>104</v>
      </c>
      <c r="G48" s="11" t="s">
        <v>86</v>
      </c>
      <c r="H48" s="12" t="s">
        <v>87</v>
      </c>
      <c r="I48" s="13">
        <v>42736</v>
      </c>
      <c r="J48" s="13" t="str">
        <f>_xlfn.LET(_xlpm.AGE,ROUND((DATE(2024,1,1)-TRM_Sources[[#This Row],[Effective Date]])/365,0),IF(TRM_Sources[[#This Row],[Status]]="Confirmed",IF(_xlpm.AGE=0,"&lt; 1 Year",IF(_xlpm.AGE=1,"1 Year",_xlpm.AGE&amp;" Years")),"N/A"))</f>
        <v>7 Years</v>
      </c>
      <c r="K48" s="11" t="s">
        <v>23</v>
      </c>
      <c r="L48" s="10" t="s">
        <v>141</v>
      </c>
      <c r="M48" s="11" t="s">
        <v>24</v>
      </c>
      <c r="N48" s="11">
        <f>IF(COUNTIFS(Measure_DB[State Code],TRM_Sources[[#This Row],[State Code]],Measure_DB[Control Type],"NLC")&gt;0,1,0)</f>
        <v>0</v>
      </c>
      <c r="O48" s="11">
        <f>IF(COUNTIFS(Measure_DB[State Code],TRM_Sources[[#This Row],[State Code]],Measure_DB[Control Type],"LLLC")&gt;0,1,0)</f>
        <v>0</v>
      </c>
      <c r="P48" s="11">
        <f>IF(COUNTIFS(Measure_DB[State Code],TRM_Sources[[#This Row],[State Code]],Measure_DB[Control Type],"Room-based")&gt;0,1,0)</f>
        <v>0</v>
      </c>
      <c r="Q48" s="10" t="str">
        <f>IF(TRM_Sources[[#This Row],[Status]]&lt;&gt;"Confirmed","Unknown",IF(AND(TRM_Sources[[#This Row],[NLC Flag]],TRM_Sources[[#This Row],[LLLC Flag]]),"NLC &amp; LLLC",IF(TRM_Sources[[#This Row],[NLC Flag]],"NLC",IF(TRM_Sources[[#This Row],[LLLC Flag]],"LLLC","None"))))</f>
        <v>None</v>
      </c>
      <c r="T48"/>
      <c r="U48"/>
      <c r="V48"/>
      <c r="W48"/>
      <c r="X48"/>
      <c r="Y48"/>
      <c r="Z48"/>
    </row>
    <row r="49" spans="2:26" x14ac:dyDescent="0.25">
      <c r="B49" s="11" t="s">
        <v>166</v>
      </c>
      <c r="C49" s="11" t="s">
        <v>26</v>
      </c>
      <c r="D49" s="11" t="s">
        <v>14</v>
      </c>
      <c r="E49" s="11" t="s">
        <v>152</v>
      </c>
      <c r="F49" s="11" t="s">
        <v>104</v>
      </c>
      <c r="G49" s="11" t="s">
        <v>78</v>
      </c>
      <c r="H49" s="12" t="s">
        <v>79</v>
      </c>
      <c r="I49" s="13">
        <v>45292</v>
      </c>
      <c r="J49" s="13" t="str">
        <f>_xlfn.LET(_xlpm.AGE,ROUND((DATE(2024,1,1)-TRM_Sources[[#This Row],[Effective Date]])/365,0),IF(TRM_Sources[[#This Row],[Status]]="Confirmed",IF(_xlpm.AGE=0,"&lt; 1 Year",IF(_xlpm.AGE=1,"1 Year",_xlpm.AGE&amp;" Years")),"N/A"))</f>
        <v>&lt; 1 Year</v>
      </c>
      <c r="K49" s="11" t="s">
        <v>24</v>
      </c>
      <c r="L49" s="11" t="s">
        <v>140</v>
      </c>
      <c r="M49" s="11" t="s">
        <v>24</v>
      </c>
      <c r="N49" s="11">
        <f>IF(COUNTIFS(Measure_DB[State Code],TRM_Sources[[#This Row],[State Code]],Measure_DB[Control Type],"NLC")&gt;0,1,0)</f>
        <v>1</v>
      </c>
      <c r="O49" s="11">
        <f>IF(COUNTIFS(Measure_DB[State Code],TRM_Sources[[#This Row],[State Code]],Measure_DB[Control Type],"LLLC")&gt;0,1,0)</f>
        <v>0</v>
      </c>
      <c r="P49" s="11">
        <f>IF(COUNTIFS(Measure_DB[State Code],TRM_Sources[[#This Row],[State Code]],Measure_DB[Control Type],"Room-based")&gt;0,1,0)</f>
        <v>0</v>
      </c>
      <c r="Q49" s="10" t="str">
        <f>IF(TRM_Sources[[#This Row],[Status]]&lt;&gt;"Confirmed","Unknown",IF(AND(TRM_Sources[[#This Row],[NLC Flag]],TRM_Sources[[#This Row],[LLLC Flag]]),"NLC &amp; LLLC",IF(TRM_Sources[[#This Row],[NLC Flag]],"NLC",IF(TRM_Sources[[#This Row],[LLLC Flag]],"LLLC","None"))))</f>
        <v>NLC</v>
      </c>
      <c r="R49" s="9" t="s">
        <v>248</v>
      </c>
      <c r="T49"/>
      <c r="U49"/>
      <c r="V49"/>
      <c r="W49"/>
      <c r="X49"/>
      <c r="Y49"/>
      <c r="Z49"/>
    </row>
    <row r="50" spans="2:26" x14ac:dyDescent="0.25">
      <c r="B50" s="11" t="s">
        <v>166</v>
      </c>
      <c r="C50" s="11" t="s">
        <v>89</v>
      </c>
      <c r="D50" s="11" t="s">
        <v>205</v>
      </c>
      <c r="E50" s="11" t="s">
        <v>167</v>
      </c>
      <c r="F50" s="11" t="s">
        <v>226</v>
      </c>
      <c r="G50" s="11"/>
      <c r="H50" s="12"/>
      <c r="I50" s="11"/>
      <c r="J50" s="13" t="str">
        <f>_xlfn.LET(_xlpm.AGE,ROUND((DATE(2024,1,1)-TRM_Sources[[#This Row],[Effective Date]])/365,0),IF(TRM_Sources[[#This Row],[Status]]="Confirmed",IF(_xlpm.AGE=0,"&lt; 1 Year",IF(_xlpm.AGE=1,"1 Year",_xlpm.AGE&amp;" Years")),"N/A"))</f>
        <v>N/A</v>
      </c>
      <c r="K50" s="10" t="s">
        <v>40</v>
      </c>
      <c r="L50" s="11" t="s">
        <v>425</v>
      </c>
      <c r="M50" s="10" t="s">
        <v>52</v>
      </c>
      <c r="N50" s="10">
        <f>IF(COUNTIFS(Measure_DB[State Code],TRM_Sources[[#This Row],[State Code]],Measure_DB[Control Type],"NLC")&gt;0,1,0)</f>
        <v>0</v>
      </c>
      <c r="O50" s="10">
        <f>IF(COUNTIFS(Measure_DB[State Code],TRM_Sources[[#This Row],[State Code]],Measure_DB[Control Type],"LLLC")&gt;0,1,0)</f>
        <v>0</v>
      </c>
      <c r="P50" s="10">
        <f>IF(COUNTIFS(Measure_DB[State Code],TRM_Sources[[#This Row],[State Code]],Measure_DB[Control Type],"Room-based")&gt;0,1,0)</f>
        <v>0</v>
      </c>
      <c r="Q50" s="10" t="str">
        <f>IF(TRM_Sources[[#This Row],[Status]]&lt;&gt;"Confirmed","Unknown",IF(AND(TRM_Sources[[#This Row],[NLC Flag]],TRM_Sources[[#This Row],[LLLC Flag]]),"NLC &amp; LLLC",IF(TRM_Sources[[#This Row],[NLC Flag]],"NLC",IF(TRM_Sources[[#This Row],[LLLC Flag]],"LLLC","None"))))</f>
        <v>Unknown</v>
      </c>
      <c r="T50"/>
      <c r="U50"/>
      <c r="V50"/>
      <c r="W50"/>
      <c r="X50"/>
      <c r="Y50"/>
      <c r="Z50"/>
    </row>
    <row r="51" spans="2:26" x14ac:dyDescent="0.25">
      <c r="B51" s="11" t="s">
        <v>166</v>
      </c>
      <c r="C51" s="11" t="s">
        <v>89</v>
      </c>
      <c r="D51" s="11" t="s">
        <v>206</v>
      </c>
      <c r="E51" s="11" t="s">
        <v>174</v>
      </c>
      <c r="F51" s="11" t="s">
        <v>226</v>
      </c>
      <c r="G51" s="11"/>
      <c r="H51" s="12"/>
      <c r="I51" s="11"/>
      <c r="J51" s="13" t="str">
        <f>_xlfn.LET(_xlpm.AGE,ROUND((DATE(2024,1,1)-TRM_Sources[[#This Row],[Effective Date]])/365,0),IF(TRM_Sources[[#This Row],[Status]]="Confirmed",IF(_xlpm.AGE=0,"&lt; 1 Year",IF(_xlpm.AGE=1,"1 Year",_xlpm.AGE&amp;" Years")),"N/A"))</f>
        <v>N/A</v>
      </c>
      <c r="K51" s="10" t="s">
        <v>40</v>
      </c>
      <c r="L51" s="11" t="s">
        <v>425</v>
      </c>
      <c r="M51" s="10" t="s">
        <v>52</v>
      </c>
      <c r="N51" s="10">
        <f>IF(COUNTIFS(Measure_DB[State Code],TRM_Sources[[#This Row],[State Code]],Measure_DB[Control Type],"NLC")&gt;0,1,0)</f>
        <v>0</v>
      </c>
      <c r="O51" s="10">
        <f>IF(COUNTIFS(Measure_DB[State Code],TRM_Sources[[#This Row],[State Code]],Measure_DB[Control Type],"LLLC")&gt;0,1,0)</f>
        <v>0</v>
      </c>
      <c r="P51" s="10">
        <f>IF(COUNTIFS(Measure_DB[State Code],TRM_Sources[[#This Row],[State Code]],Measure_DB[Control Type],"Room-based")&gt;0,1,0)</f>
        <v>0</v>
      </c>
      <c r="Q51" s="10" t="str">
        <f>IF(TRM_Sources[[#This Row],[Status]]&lt;&gt;"Confirmed","Unknown",IF(AND(TRM_Sources[[#This Row],[NLC Flag]],TRM_Sources[[#This Row],[LLLC Flag]]),"NLC &amp; LLLC",IF(TRM_Sources[[#This Row],[NLC Flag]],"NLC",IF(TRM_Sources[[#This Row],[LLLC Flag]],"LLLC","None"))))</f>
        <v>Unknown</v>
      </c>
      <c r="T51"/>
      <c r="U51"/>
      <c r="V51"/>
      <c r="W51"/>
      <c r="X51"/>
      <c r="Y51"/>
      <c r="Z51"/>
    </row>
    <row r="52" spans="2:26" x14ac:dyDescent="0.25">
      <c r="B52" s="11" t="s">
        <v>166</v>
      </c>
      <c r="C52" s="11" t="s">
        <v>89</v>
      </c>
      <c r="D52" s="11" t="s">
        <v>99</v>
      </c>
      <c r="E52" s="11" t="s">
        <v>175</v>
      </c>
      <c r="F52" s="11" t="s">
        <v>226</v>
      </c>
      <c r="G52" s="11"/>
      <c r="H52" s="12"/>
      <c r="I52" s="11"/>
      <c r="J52" s="13" t="str">
        <f>_xlfn.LET(_xlpm.AGE,ROUND((DATE(2024,1,1)-TRM_Sources[[#This Row],[Effective Date]])/365,0),IF(TRM_Sources[[#This Row],[Status]]="Confirmed",IF(_xlpm.AGE=0,"&lt; 1 Year",IF(_xlpm.AGE=1,"1 Year",_xlpm.AGE&amp;" Years")),"N/A"))</f>
        <v>N/A</v>
      </c>
      <c r="K52" s="10" t="s">
        <v>40</v>
      </c>
      <c r="L52" s="11" t="s">
        <v>425</v>
      </c>
      <c r="M52" s="10" t="s">
        <v>52</v>
      </c>
      <c r="N52" s="10">
        <f>IF(COUNTIFS(Measure_DB[State Code],TRM_Sources[[#This Row],[State Code]],Measure_DB[Control Type],"NLC")&gt;0,1,0)</f>
        <v>0</v>
      </c>
      <c r="O52" s="10">
        <f>IF(COUNTIFS(Measure_DB[State Code],TRM_Sources[[#This Row],[State Code]],Measure_DB[Control Type],"LLLC")&gt;0,1,0)</f>
        <v>0</v>
      </c>
      <c r="P52" s="10">
        <f>IF(COUNTIFS(Measure_DB[State Code],TRM_Sources[[#This Row],[State Code]],Measure_DB[Control Type],"Room-based")&gt;0,1,0)</f>
        <v>0</v>
      </c>
      <c r="Q52" s="10" t="str">
        <f>IF(TRM_Sources[[#This Row],[Status]]&lt;&gt;"Confirmed","Unknown",IF(AND(TRM_Sources[[#This Row],[NLC Flag]],TRM_Sources[[#This Row],[LLLC Flag]]),"NLC &amp; LLLC",IF(TRM_Sources[[#This Row],[NLC Flag]],"NLC",IF(TRM_Sources[[#This Row],[LLLC Flag]],"LLLC","None"))))</f>
        <v>Unknown</v>
      </c>
      <c r="T52"/>
      <c r="U52"/>
      <c r="V52"/>
      <c r="W52"/>
      <c r="X52"/>
      <c r="Y52"/>
      <c r="Z52"/>
    </row>
    <row r="53" spans="2:26" x14ac:dyDescent="0.25">
      <c r="B53" s="11" t="s">
        <v>166</v>
      </c>
      <c r="C53" s="11" t="s">
        <v>89</v>
      </c>
      <c r="D53" s="11" t="s">
        <v>100</v>
      </c>
      <c r="E53" s="11" t="s">
        <v>158</v>
      </c>
      <c r="F53" s="11" t="s">
        <v>226</v>
      </c>
      <c r="G53" s="11"/>
      <c r="H53" s="12"/>
      <c r="I53" s="11"/>
      <c r="J53" s="13" t="str">
        <f>_xlfn.LET(_xlpm.AGE,ROUND((DATE(2024,1,1)-TRM_Sources[[#This Row],[Effective Date]])/365,0),IF(TRM_Sources[[#This Row],[Status]]="Confirmed",IF(_xlpm.AGE=0,"&lt; 1 Year",IF(_xlpm.AGE=1,"1 Year",_xlpm.AGE&amp;" Years")),"N/A"))</f>
        <v>N/A</v>
      </c>
      <c r="K53" s="10" t="s">
        <v>40</v>
      </c>
      <c r="L53" s="11" t="s">
        <v>425</v>
      </c>
      <c r="M53" s="10" t="s">
        <v>52</v>
      </c>
      <c r="N53" s="10">
        <f>IF(COUNTIFS(Measure_DB[State Code],TRM_Sources[[#This Row],[State Code]],Measure_DB[Control Type],"NLC")&gt;0,1,0)</f>
        <v>0</v>
      </c>
      <c r="O53" s="10">
        <f>IF(COUNTIFS(Measure_DB[State Code],TRM_Sources[[#This Row],[State Code]],Measure_DB[Control Type],"LLLC")&gt;0,1,0)</f>
        <v>0</v>
      </c>
      <c r="P53" s="10">
        <f>IF(COUNTIFS(Measure_DB[State Code],TRM_Sources[[#This Row],[State Code]],Measure_DB[Control Type],"Room-based")&gt;0,1,0)</f>
        <v>0</v>
      </c>
      <c r="Q53" s="10" t="str">
        <f>IF(TRM_Sources[[#This Row],[Status]]&lt;&gt;"Confirmed","Unknown",IF(AND(TRM_Sources[[#This Row],[NLC Flag]],TRM_Sources[[#This Row],[LLLC Flag]]),"NLC &amp; LLLC",IF(TRM_Sources[[#This Row],[NLC Flag]],"NLC",IF(TRM_Sources[[#This Row],[LLLC Flag]],"LLLC","None"))))</f>
        <v>Unknown</v>
      </c>
      <c r="T53"/>
      <c r="U53"/>
      <c r="V53"/>
      <c r="W53"/>
      <c r="X53"/>
      <c r="Y53"/>
      <c r="Z53"/>
    </row>
    <row r="54" spans="2:26" x14ac:dyDescent="0.25">
      <c r="B54" s="11" t="s">
        <v>166</v>
      </c>
      <c r="C54" s="11" t="s">
        <v>89</v>
      </c>
      <c r="D54" s="11" t="s">
        <v>101</v>
      </c>
      <c r="E54" s="11" t="s">
        <v>159</v>
      </c>
      <c r="F54" s="11" t="s">
        <v>226</v>
      </c>
      <c r="G54" s="11"/>
      <c r="H54" s="12"/>
      <c r="I54" s="11"/>
      <c r="J54" s="13" t="str">
        <f>_xlfn.LET(_xlpm.AGE,ROUND((DATE(2024,1,1)-TRM_Sources[[#This Row],[Effective Date]])/365,0),IF(TRM_Sources[[#This Row],[Status]]="Confirmed",IF(_xlpm.AGE=0,"&lt; 1 Year",IF(_xlpm.AGE=1,"1 Year",_xlpm.AGE&amp;" Years")),"N/A"))</f>
        <v>N/A</v>
      </c>
      <c r="K54" s="10" t="s">
        <v>40</v>
      </c>
      <c r="L54" s="11" t="s">
        <v>425</v>
      </c>
      <c r="M54" s="10" t="s">
        <v>52</v>
      </c>
      <c r="N54" s="10">
        <f>IF(COUNTIFS(Measure_DB[State Code],TRM_Sources[[#This Row],[State Code]],Measure_DB[Control Type],"NLC")&gt;0,1,0)</f>
        <v>0</v>
      </c>
      <c r="O54" s="10">
        <f>IF(COUNTIFS(Measure_DB[State Code],TRM_Sources[[#This Row],[State Code]],Measure_DB[Control Type],"LLLC")&gt;0,1,0)</f>
        <v>0</v>
      </c>
      <c r="P54" s="10">
        <f>IF(COUNTIFS(Measure_DB[State Code],TRM_Sources[[#This Row],[State Code]],Measure_DB[Control Type],"Room-based")&gt;0,1,0)</f>
        <v>0</v>
      </c>
      <c r="Q54" s="10" t="str">
        <f>IF(TRM_Sources[[#This Row],[Status]]&lt;&gt;"Confirmed","Unknown",IF(AND(TRM_Sources[[#This Row],[NLC Flag]],TRM_Sources[[#This Row],[LLLC Flag]]),"NLC &amp; LLLC",IF(TRM_Sources[[#This Row],[NLC Flag]],"NLC",IF(TRM_Sources[[#This Row],[LLLC Flag]],"LLLC","None"))))</f>
        <v>Unknown</v>
      </c>
      <c r="T54"/>
      <c r="U54"/>
      <c r="V54"/>
      <c r="W54"/>
      <c r="X54"/>
      <c r="Y54"/>
      <c r="Z54"/>
    </row>
    <row r="55" spans="2:26" x14ac:dyDescent="0.25">
      <c r="B55" s="11" t="s">
        <v>166</v>
      </c>
      <c r="C55" s="11" t="s">
        <v>89</v>
      </c>
      <c r="D55" s="11" t="s">
        <v>115</v>
      </c>
      <c r="E55" s="11" t="s">
        <v>198</v>
      </c>
      <c r="F55" s="10" t="s">
        <v>104</v>
      </c>
      <c r="G55" s="11" t="s">
        <v>245</v>
      </c>
      <c r="H55" s="12" t="s">
        <v>246</v>
      </c>
      <c r="I55" s="13">
        <v>43831</v>
      </c>
      <c r="J55" s="13" t="str">
        <f>_xlfn.LET(_xlpm.AGE,ROUND((DATE(2024,1,1)-TRM_Sources[[#This Row],[Effective Date]])/365,0),IF(TRM_Sources[[#This Row],[Status]]="Confirmed",IF(_xlpm.AGE=0,"&lt; 1 Year",IF(_xlpm.AGE=1,"1 Year",_xlpm.AGE&amp;" Years")),"N/A"))</f>
        <v>4 Years</v>
      </c>
      <c r="K55" s="11" t="s">
        <v>23</v>
      </c>
      <c r="L55" s="10" t="s">
        <v>141</v>
      </c>
      <c r="M55" s="10" t="s">
        <v>24</v>
      </c>
      <c r="N55" s="10">
        <f>IF(COUNTIFS(Measure_DB[State Code],TRM_Sources[[#This Row],[State Code]],Measure_DB[Control Type],"NLC")&gt;0,1,0)</f>
        <v>0</v>
      </c>
      <c r="O55" s="10">
        <f>IF(COUNTIFS(Measure_DB[State Code],TRM_Sources[[#This Row],[State Code]],Measure_DB[Control Type],"LLLC")&gt;0,1,0)</f>
        <v>0</v>
      </c>
      <c r="P55" s="10">
        <f>IF(COUNTIFS(Measure_DB[State Code],TRM_Sources[[#This Row],[State Code]],Measure_DB[Control Type],"Room-based")&gt;0,1,0)</f>
        <v>0</v>
      </c>
      <c r="Q55" s="10" t="str">
        <f>IF(TRM_Sources[[#This Row],[Status]]&lt;&gt;"Confirmed","Unknown",IF(AND(TRM_Sources[[#This Row],[NLC Flag]],TRM_Sources[[#This Row],[LLLC Flag]]),"NLC &amp; LLLC",IF(TRM_Sources[[#This Row],[NLC Flag]],"NLC",IF(TRM_Sources[[#This Row],[LLLC Flag]],"LLLC","None"))))</f>
        <v>None</v>
      </c>
      <c r="T55"/>
      <c r="U55"/>
      <c r="V55"/>
      <c r="W55"/>
      <c r="X55"/>
      <c r="Y55"/>
      <c r="Z55"/>
    </row>
    <row r="56" spans="2:26" x14ac:dyDescent="0.25">
      <c r="B56" s="11" t="s">
        <v>166</v>
      </c>
      <c r="C56" s="11" t="s">
        <v>89</v>
      </c>
      <c r="D56" s="11" t="s">
        <v>217</v>
      </c>
      <c r="E56" s="11" t="s">
        <v>202</v>
      </c>
      <c r="F56" s="11" t="s">
        <v>226</v>
      </c>
      <c r="G56" s="11"/>
      <c r="H56" s="12"/>
      <c r="I56" s="11"/>
      <c r="J56" s="13" t="str">
        <f>_xlfn.LET(_xlpm.AGE,ROUND((DATE(2024,1,1)-TRM_Sources[[#This Row],[Effective Date]])/365,0),IF(TRM_Sources[[#This Row],[Status]]="Confirmed",IF(_xlpm.AGE=0,"&lt; 1 Year",IF(_xlpm.AGE=1,"1 Year",_xlpm.AGE&amp;" Years")),"N/A"))</f>
        <v>N/A</v>
      </c>
      <c r="K56" s="10" t="s">
        <v>40</v>
      </c>
      <c r="L56" s="11" t="s">
        <v>425</v>
      </c>
      <c r="M56" s="10" t="s">
        <v>52</v>
      </c>
      <c r="N56" s="10">
        <f>IF(COUNTIFS(Measure_DB[State Code],TRM_Sources[[#This Row],[State Code]],Measure_DB[Control Type],"NLC")&gt;0,1,0)</f>
        <v>0</v>
      </c>
      <c r="O56" s="10">
        <f>IF(COUNTIFS(Measure_DB[State Code],TRM_Sources[[#This Row],[State Code]],Measure_DB[Control Type],"LLLC")&gt;0,1,0)</f>
        <v>0</v>
      </c>
      <c r="P56" s="10">
        <f>IF(COUNTIFS(Measure_DB[State Code],TRM_Sources[[#This Row],[State Code]],Measure_DB[Control Type],"Room-based")&gt;0,1,0)</f>
        <v>0</v>
      </c>
      <c r="Q56" s="10" t="str">
        <f>IF(TRM_Sources[[#This Row],[Status]]&lt;&gt;"Confirmed","Unknown",IF(AND(TRM_Sources[[#This Row],[NLC Flag]],TRM_Sources[[#This Row],[LLLC Flag]]),"NLC &amp; LLLC",IF(TRM_Sources[[#This Row],[NLC Flag]],"NLC",IF(TRM_Sources[[#This Row],[LLLC Flag]],"LLLC","None"))))</f>
        <v>Unknown</v>
      </c>
      <c r="T56"/>
      <c r="U56"/>
      <c r="V56"/>
      <c r="W56"/>
      <c r="X56"/>
      <c r="Y56"/>
      <c r="Z56"/>
    </row>
    <row r="57" spans="2:26" x14ac:dyDescent="0.25">
      <c r="B57" s="11" t="s">
        <v>166</v>
      </c>
      <c r="C57" s="11" t="s">
        <v>27</v>
      </c>
      <c r="D57" s="11" t="s">
        <v>91</v>
      </c>
      <c r="E57" s="11" t="s">
        <v>169</v>
      </c>
      <c r="F57" s="10" t="s">
        <v>226</v>
      </c>
      <c r="G57" s="11"/>
      <c r="H57" s="12"/>
      <c r="I57" s="11"/>
      <c r="J57" s="13" t="str">
        <f>_xlfn.LET(_xlpm.AGE,ROUND((DATE(2024,1,1)-TRM_Sources[[#This Row],[Effective Date]])/365,0),IF(TRM_Sources[[#This Row],[Status]]="Confirmed",IF(_xlpm.AGE=0,"&lt; 1 Year",IF(_xlpm.AGE=1,"1 Year",_xlpm.AGE&amp;" Years")),"N/A"))</f>
        <v>N/A</v>
      </c>
      <c r="K57" s="10" t="s">
        <v>40</v>
      </c>
      <c r="L57" s="11" t="s">
        <v>425</v>
      </c>
      <c r="M57" s="10" t="s">
        <v>52</v>
      </c>
      <c r="N57" s="10">
        <f>IF(COUNTIFS(Measure_DB[State Code],TRM_Sources[[#This Row],[State Code]],Measure_DB[Control Type],"NLC")&gt;0,1,0)</f>
        <v>0</v>
      </c>
      <c r="O57" s="10">
        <f>IF(COUNTIFS(Measure_DB[State Code],TRM_Sources[[#This Row],[State Code]],Measure_DB[Control Type],"LLLC")&gt;0,1,0)</f>
        <v>0</v>
      </c>
      <c r="P57" s="10">
        <f>IF(COUNTIFS(Measure_DB[State Code],TRM_Sources[[#This Row],[State Code]],Measure_DB[Control Type],"Room-based")&gt;0,1,0)</f>
        <v>0</v>
      </c>
      <c r="Q57" s="10" t="str">
        <f>IF(TRM_Sources[[#This Row],[Status]]&lt;&gt;"Confirmed","Unknown",IF(AND(TRM_Sources[[#This Row],[NLC Flag]],TRM_Sources[[#This Row],[LLLC Flag]]),"NLC &amp; LLLC",IF(TRM_Sources[[#This Row],[NLC Flag]],"NLC",IF(TRM_Sources[[#This Row],[LLLC Flag]],"LLLC","None"))))</f>
        <v>Unknown</v>
      </c>
      <c r="T57"/>
      <c r="U57"/>
      <c r="V57"/>
      <c r="W57"/>
      <c r="X57"/>
      <c r="Y57"/>
      <c r="Z57"/>
    </row>
    <row r="58" spans="2:26" x14ac:dyDescent="0.25">
      <c r="B58" s="11" t="s">
        <v>166</v>
      </c>
      <c r="C58" s="11" t="s">
        <v>27</v>
      </c>
      <c r="D58" s="11" t="s">
        <v>21</v>
      </c>
      <c r="E58" s="11" t="s">
        <v>170</v>
      </c>
      <c r="F58" s="10" t="s">
        <v>104</v>
      </c>
      <c r="G58" s="11" t="s">
        <v>93</v>
      </c>
      <c r="H58" s="12">
        <v>2024</v>
      </c>
      <c r="I58" s="13">
        <v>45292</v>
      </c>
      <c r="J58" s="13" t="str">
        <f>_xlfn.LET(_xlpm.AGE,ROUND((DATE(2024,1,1)-TRM_Sources[[#This Row],[Effective Date]])/365,0),IF(TRM_Sources[[#This Row],[Status]]="Confirmed",IF(_xlpm.AGE=0,"&lt; 1 Year",IF(_xlpm.AGE=1,"1 Year",_xlpm.AGE&amp;" Years")),"N/A"))</f>
        <v>&lt; 1 Year</v>
      </c>
      <c r="K58" s="11" t="s">
        <v>24</v>
      </c>
      <c r="L58" s="11" t="s">
        <v>140</v>
      </c>
      <c r="M58" s="15" t="s">
        <v>130</v>
      </c>
      <c r="N58" s="10">
        <f>IF(COUNTIFS(Measure_DB[State Code],TRM_Sources[[#This Row],[State Code]],Measure_DB[Control Type],"NLC")&gt;0,1,0)</f>
        <v>0</v>
      </c>
      <c r="O58" s="15">
        <f>IF(COUNTIFS(Measure_DB[State Code],TRM_Sources[[#This Row],[State Code]],Measure_DB[Control Type],"LLLC")&gt;0,1,0)</f>
        <v>0</v>
      </c>
      <c r="P58" s="15">
        <f>IF(COUNTIFS(Measure_DB[State Code],TRM_Sources[[#This Row],[State Code]],Measure_DB[Control Type],"Room-based")&gt;0,1,0)</f>
        <v>0</v>
      </c>
      <c r="Q58" s="10" t="str">
        <f>IF(TRM_Sources[[#This Row],[Status]]&lt;&gt;"Confirmed","Unknown",IF(AND(TRM_Sources[[#This Row],[NLC Flag]],TRM_Sources[[#This Row],[LLLC Flag]]),"NLC &amp; LLLC",IF(TRM_Sources[[#This Row],[NLC Flag]],"NLC",IF(TRM_Sources[[#This Row],[LLLC Flag]],"LLLC","None"))))</f>
        <v>None</v>
      </c>
      <c r="R58" s="9" t="s">
        <v>94</v>
      </c>
      <c r="T58"/>
      <c r="U58"/>
      <c r="V58"/>
      <c r="W58"/>
      <c r="X58"/>
      <c r="Y58"/>
      <c r="Z58"/>
    </row>
    <row r="59" spans="2:26" x14ac:dyDescent="0.25">
      <c r="B59" s="11" t="s">
        <v>166</v>
      </c>
      <c r="C59" s="11" t="s">
        <v>27</v>
      </c>
      <c r="D59" s="11" t="s">
        <v>92</v>
      </c>
      <c r="E59" s="11" t="s">
        <v>171</v>
      </c>
      <c r="F59" s="10" t="s">
        <v>104</v>
      </c>
      <c r="G59" s="11" t="s">
        <v>267</v>
      </c>
      <c r="H59" s="12" t="s">
        <v>137</v>
      </c>
      <c r="I59" s="13">
        <v>45292</v>
      </c>
      <c r="J59" s="13" t="str">
        <f>_xlfn.LET(_xlpm.AGE,ROUND((DATE(2024,1,1)-TRM_Sources[[#This Row],[Effective Date]])/365,0),IF(TRM_Sources[[#This Row],[Status]]="Confirmed",IF(_xlpm.AGE=0,"&lt; 1 Year",IF(_xlpm.AGE=1,"1 Year",_xlpm.AGE&amp;" Years")),"N/A"))</f>
        <v>&lt; 1 Year</v>
      </c>
      <c r="K59" s="11" t="s">
        <v>24</v>
      </c>
      <c r="L59" s="10" t="s">
        <v>141</v>
      </c>
      <c r="M59" s="10" t="s">
        <v>24</v>
      </c>
      <c r="N59" s="10">
        <f>IF(COUNTIFS(Measure_DB[State Code],TRM_Sources[[#This Row],[State Code]],Measure_DB[Control Type],"NLC")&gt;0,1,0)</f>
        <v>1</v>
      </c>
      <c r="O59" s="10">
        <f>IF(COUNTIFS(Measure_DB[State Code],TRM_Sources[[#This Row],[State Code]],Measure_DB[Control Type],"LLLC")&gt;0,1,0)</f>
        <v>0</v>
      </c>
      <c r="P59" s="10">
        <f>IF(COUNTIFS(Measure_DB[State Code],TRM_Sources[[#This Row],[State Code]],Measure_DB[Control Type],"Room-based")&gt;0,1,0)</f>
        <v>0</v>
      </c>
      <c r="Q59" s="10" t="str">
        <f>IF(TRM_Sources[[#This Row],[Status]]&lt;&gt;"Confirmed","Unknown",IF(AND(TRM_Sources[[#This Row],[NLC Flag]],TRM_Sources[[#This Row],[LLLC Flag]]),"NLC &amp; LLLC",IF(TRM_Sources[[#This Row],[NLC Flag]],"NLC",IF(TRM_Sources[[#This Row],[LLLC Flag]],"LLLC","None"))))</f>
        <v>NLC</v>
      </c>
      <c r="R59" s="9" t="s">
        <v>136</v>
      </c>
      <c r="T59"/>
      <c r="U59"/>
      <c r="V59"/>
      <c r="W59"/>
      <c r="X59"/>
      <c r="Y59"/>
      <c r="Z59"/>
    </row>
    <row r="60" spans="2:26" x14ac:dyDescent="0.25">
      <c r="B60" s="11" t="s">
        <v>166</v>
      </c>
      <c r="C60" s="11" t="s">
        <v>27</v>
      </c>
      <c r="D60" s="11" t="s">
        <v>207</v>
      </c>
      <c r="E60" s="11" t="s">
        <v>176</v>
      </c>
      <c r="F60" s="11" t="s">
        <v>104</v>
      </c>
      <c r="G60" s="11" t="s">
        <v>240</v>
      </c>
      <c r="H60" s="12" t="s">
        <v>241</v>
      </c>
      <c r="I60" s="13">
        <v>45090</v>
      </c>
      <c r="J60" s="13" t="str">
        <f>_xlfn.LET(_xlpm.AGE,ROUND((DATE(2024,1,1)-TRM_Sources[[#This Row],[Effective Date]])/365,0),IF(TRM_Sources[[#This Row],[Status]]="Confirmed",IF(_xlpm.AGE=0,"&lt; 1 Year",IF(_xlpm.AGE=1,"1 Year",_xlpm.AGE&amp;" Years")),"N/A"))</f>
        <v>1 Year</v>
      </c>
      <c r="K60" s="11" t="s">
        <v>24</v>
      </c>
      <c r="L60" s="11" t="s">
        <v>140</v>
      </c>
      <c r="M60" s="10" t="s">
        <v>24</v>
      </c>
      <c r="N60" s="10">
        <f>IF(COUNTIFS(Measure_DB[State Code],TRM_Sources[[#This Row],[State Code]],Measure_DB[Control Type],"NLC")&gt;0,1,0)</f>
        <v>0</v>
      </c>
      <c r="O60" s="10">
        <f>IF(COUNTIFS(Measure_DB[State Code],TRM_Sources[[#This Row],[State Code]],Measure_DB[Control Type],"LLLC")&gt;0,1,0)</f>
        <v>0</v>
      </c>
      <c r="P60" s="10">
        <f>IF(COUNTIFS(Measure_DB[State Code],TRM_Sources[[#This Row],[State Code]],Measure_DB[Control Type],"Room-based")&gt;0,1,0)</f>
        <v>0</v>
      </c>
      <c r="Q60" s="10" t="str">
        <f>IF(TRM_Sources[[#This Row],[Status]]&lt;&gt;"Confirmed","Unknown",IF(AND(TRM_Sources[[#This Row],[NLC Flag]],TRM_Sources[[#This Row],[LLLC Flag]]),"NLC &amp; LLLC",IF(TRM_Sources[[#This Row],[NLC Flag]],"NLC",IF(TRM_Sources[[#This Row],[LLLC Flag]],"LLLC","None"))))</f>
        <v>None</v>
      </c>
      <c r="R60" s="9" t="s">
        <v>242</v>
      </c>
      <c r="T60"/>
      <c r="U60"/>
      <c r="V60"/>
      <c r="W60"/>
      <c r="X60"/>
      <c r="Y60"/>
      <c r="Z60"/>
    </row>
    <row r="61" spans="2:26" x14ac:dyDescent="0.25">
      <c r="B61" s="11" t="s">
        <v>166</v>
      </c>
      <c r="C61" s="11" t="s">
        <v>27</v>
      </c>
      <c r="D61" s="11" t="s">
        <v>90</v>
      </c>
      <c r="E61" s="11" t="s">
        <v>190</v>
      </c>
      <c r="F61" s="10" t="s">
        <v>226</v>
      </c>
      <c r="G61" s="11"/>
      <c r="H61" s="12"/>
      <c r="I61" s="11"/>
      <c r="J61" s="13" t="str">
        <f>_xlfn.LET(_xlpm.AGE,ROUND((DATE(2024,1,1)-TRM_Sources[[#This Row],[Effective Date]])/365,0),IF(TRM_Sources[[#This Row],[Status]]="Confirmed",IF(_xlpm.AGE=0,"&lt; 1 Year",IF(_xlpm.AGE=1,"1 Year",_xlpm.AGE&amp;" Years")),"N/A"))</f>
        <v>N/A</v>
      </c>
      <c r="K61" s="10" t="s">
        <v>40</v>
      </c>
      <c r="L61" s="11" t="s">
        <v>425</v>
      </c>
      <c r="M61" s="10" t="s">
        <v>52</v>
      </c>
      <c r="N61" s="10">
        <f>IF(COUNTIFS(Measure_DB[State Code],TRM_Sources[[#This Row],[State Code]],Measure_DB[Control Type],"NLC")&gt;0,1,0)</f>
        <v>0</v>
      </c>
      <c r="O61" s="10">
        <f>IF(COUNTIFS(Measure_DB[State Code],TRM_Sources[[#This Row],[State Code]],Measure_DB[Control Type],"LLLC")&gt;0,1,0)</f>
        <v>0</v>
      </c>
      <c r="P61" s="10">
        <f>IF(COUNTIFS(Measure_DB[State Code],TRM_Sources[[#This Row],[State Code]],Measure_DB[Control Type],"Room-based")&gt;0,1,0)</f>
        <v>0</v>
      </c>
      <c r="Q61" s="10" t="str">
        <f>IF(TRM_Sources[[#This Row],[Status]]&lt;&gt;"Confirmed","Unknown",IF(AND(TRM_Sources[[#This Row],[NLC Flag]],TRM_Sources[[#This Row],[LLLC Flag]]),"NLC &amp; LLLC",IF(TRM_Sources[[#This Row],[NLC Flag]],"NLC",IF(TRM_Sources[[#This Row],[LLLC Flag]],"LLLC","None"))))</f>
        <v>Unknown</v>
      </c>
      <c r="T61"/>
      <c r="U61"/>
      <c r="V61"/>
      <c r="W61"/>
      <c r="X61"/>
      <c r="Y61"/>
      <c r="Z61"/>
    </row>
    <row r="62" spans="2:26" x14ac:dyDescent="0.25">
      <c r="B62" s="11" t="s">
        <v>166</v>
      </c>
      <c r="C62" s="11" t="s">
        <v>27</v>
      </c>
      <c r="D62" s="11" t="s">
        <v>22</v>
      </c>
      <c r="E62" s="11" t="s">
        <v>189</v>
      </c>
      <c r="F62" s="10" t="s">
        <v>104</v>
      </c>
      <c r="G62" s="11" t="s">
        <v>76</v>
      </c>
      <c r="H62" s="12">
        <v>2023</v>
      </c>
      <c r="I62" s="13">
        <v>45009</v>
      </c>
      <c r="J62" s="13" t="str">
        <f>_xlfn.LET(_xlpm.AGE,ROUND((DATE(2024,1,1)-TRM_Sources[[#This Row],[Effective Date]])/365,0),IF(TRM_Sources[[#This Row],[Status]]="Confirmed",IF(_xlpm.AGE=0,"&lt; 1 Year",IF(_xlpm.AGE=1,"1 Year",_xlpm.AGE&amp;" Years")),"N/A"))</f>
        <v>1 Year</v>
      </c>
      <c r="K62" s="11" t="s">
        <v>24</v>
      </c>
      <c r="L62" s="10" t="s">
        <v>140</v>
      </c>
      <c r="M62" s="10" t="s">
        <v>24</v>
      </c>
      <c r="N62" s="10">
        <f>IF(COUNTIFS(Measure_DB[State Code],TRM_Sources[[#This Row],[State Code]],Measure_DB[Control Type],"NLC")&gt;0,1,0)</f>
        <v>0</v>
      </c>
      <c r="O62" s="10">
        <f>IF(COUNTIFS(Measure_DB[State Code],TRM_Sources[[#This Row],[State Code]],Measure_DB[Control Type],"LLLC")&gt;0,1,0)</f>
        <v>0</v>
      </c>
      <c r="P62" s="10">
        <f>IF(COUNTIFS(Measure_DB[State Code],TRM_Sources[[#This Row],[State Code]],Measure_DB[Control Type],"Room-based")&gt;0,1,0)</f>
        <v>0</v>
      </c>
      <c r="Q62" s="10" t="str">
        <f>IF(TRM_Sources[[#This Row],[Status]]&lt;&gt;"Confirmed","Unknown",IF(AND(TRM_Sources[[#This Row],[NLC Flag]],TRM_Sources[[#This Row],[LLLC Flag]]),"NLC &amp; LLLC",IF(TRM_Sources[[#This Row],[NLC Flag]],"NLC",IF(TRM_Sources[[#This Row],[LLLC Flag]],"LLLC","None"))))</f>
        <v>None</v>
      </c>
      <c r="R62" s="9" t="s">
        <v>77</v>
      </c>
      <c r="T62"/>
      <c r="U62"/>
      <c r="V62"/>
      <c r="W62"/>
      <c r="X62"/>
      <c r="Y62"/>
      <c r="Z62"/>
    </row>
    <row r="63" spans="2:26" x14ac:dyDescent="0.25">
      <c r="B63" s="11" t="s">
        <v>166</v>
      </c>
      <c r="C63" s="11" t="s">
        <v>27</v>
      </c>
      <c r="D63" s="11" t="s">
        <v>216</v>
      </c>
      <c r="E63" s="11" t="s">
        <v>197</v>
      </c>
      <c r="F63" s="11" t="s">
        <v>226</v>
      </c>
      <c r="G63" s="11"/>
      <c r="H63" s="12"/>
      <c r="I63" s="11"/>
      <c r="J63" s="13" t="str">
        <f>_xlfn.LET(_xlpm.AGE,ROUND((DATE(2024,1,1)-TRM_Sources[[#This Row],[Effective Date]])/365,0),IF(TRM_Sources[[#This Row],[Status]]="Confirmed",IF(_xlpm.AGE=0,"&lt; 1 Year",IF(_xlpm.AGE=1,"1 Year",_xlpm.AGE&amp;" Years")),"N/A"))</f>
        <v>N/A</v>
      </c>
      <c r="K63" s="10" t="s">
        <v>52</v>
      </c>
      <c r="L63" s="11" t="s">
        <v>425</v>
      </c>
      <c r="M63" s="10" t="s">
        <v>52</v>
      </c>
      <c r="N63" s="10">
        <f>IF(COUNTIFS(Measure_DB[State Code],TRM_Sources[[#This Row],[State Code]],Measure_DB[Control Type],"NLC")&gt;0,1,0)</f>
        <v>0</v>
      </c>
      <c r="O63" s="10">
        <f>IF(COUNTIFS(Measure_DB[State Code],TRM_Sources[[#This Row],[State Code]],Measure_DB[Control Type],"LLLC")&gt;0,1,0)</f>
        <v>0</v>
      </c>
      <c r="P63" s="10">
        <f>IF(COUNTIFS(Measure_DB[State Code],TRM_Sources[[#This Row],[State Code]],Measure_DB[Control Type],"Room-based")&gt;0,1,0)</f>
        <v>0</v>
      </c>
      <c r="Q63" s="10" t="str">
        <f>IF(TRM_Sources[[#This Row],[Status]]&lt;&gt;"Confirmed","Unknown",IF(AND(TRM_Sources[[#This Row],[NLC Flag]],TRM_Sources[[#This Row],[LLLC Flag]]),"NLC &amp; LLLC",IF(TRM_Sources[[#This Row],[NLC Flag]],"NLC",IF(TRM_Sources[[#This Row],[LLLC Flag]],"LLLC","None"))))</f>
        <v>Unknown</v>
      </c>
      <c r="T63"/>
      <c r="U63"/>
      <c r="V63"/>
      <c r="W63"/>
      <c r="X63"/>
      <c r="Y63"/>
      <c r="Z63"/>
    </row>
    <row r="64" spans="2:26" x14ac:dyDescent="0.25">
      <c r="T64"/>
      <c r="U64"/>
      <c r="V64"/>
      <c r="W64"/>
      <c r="X64"/>
      <c r="Y64"/>
      <c r="Z64"/>
    </row>
    <row r="65" spans="20:26" x14ac:dyDescent="0.25">
      <c r="T65"/>
      <c r="U65"/>
      <c r="V65"/>
      <c r="W65"/>
      <c r="X65"/>
      <c r="Y65"/>
      <c r="Z65"/>
    </row>
    <row r="66" spans="20:26" x14ac:dyDescent="0.25">
      <c r="T66"/>
      <c r="U66"/>
      <c r="V66"/>
      <c r="W66"/>
      <c r="X66"/>
      <c r="Y66"/>
      <c r="Z66"/>
    </row>
    <row r="67" spans="20:26" x14ac:dyDescent="0.25">
      <c r="T67"/>
      <c r="U67"/>
      <c r="V67"/>
      <c r="W67"/>
      <c r="X67"/>
      <c r="Y67"/>
      <c r="Z67"/>
    </row>
    <row r="68" spans="20:26" x14ac:dyDescent="0.25">
      <c r="T68"/>
      <c r="U68"/>
      <c r="V68"/>
      <c r="W68"/>
      <c r="X68"/>
      <c r="Y68"/>
      <c r="Z68"/>
    </row>
    <row r="69" spans="20:26" x14ac:dyDescent="0.25">
      <c r="T69"/>
      <c r="U69"/>
      <c r="V69"/>
      <c r="W69"/>
      <c r="X69"/>
      <c r="Y69"/>
      <c r="Z69"/>
    </row>
    <row r="70" spans="20:26" x14ac:dyDescent="0.25">
      <c r="T70"/>
      <c r="U70"/>
      <c r="V70"/>
      <c r="W70"/>
      <c r="X70"/>
      <c r="Y70"/>
      <c r="Z70"/>
    </row>
    <row r="71" spans="20:26" x14ac:dyDescent="0.25">
      <c r="T71"/>
      <c r="U71"/>
      <c r="V71"/>
      <c r="W71"/>
      <c r="X71"/>
      <c r="Y71"/>
      <c r="Z71"/>
    </row>
    <row r="72" spans="20:26" x14ac:dyDescent="0.25">
      <c r="T72"/>
      <c r="U72"/>
      <c r="V72"/>
      <c r="W72"/>
      <c r="X72"/>
      <c r="Y72"/>
      <c r="Z72"/>
    </row>
    <row r="73" spans="20:26" x14ac:dyDescent="0.25">
      <c r="T73"/>
      <c r="U73"/>
      <c r="V73"/>
      <c r="W73"/>
      <c r="X73"/>
      <c r="Y73"/>
      <c r="Z73"/>
    </row>
    <row r="74" spans="20:26" x14ac:dyDescent="0.25">
      <c r="T74"/>
      <c r="U74"/>
      <c r="V74"/>
      <c r="W74"/>
      <c r="X74"/>
      <c r="Y74"/>
      <c r="Z74"/>
    </row>
    <row r="75" spans="20:26" x14ac:dyDescent="0.25">
      <c r="T75"/>
      <c r="U75"/>
      <c r="V75"/>
      <c r="W75"/>
      <c r="X75"/>
      <c r="Y75"/>
      <c r="Z75"/>
    </row>
    <row r="76" spans="20:26" x14ac:dyDescent="0.25">
      <c r="T76"/>
      <c r="U76"/>
      <c r="V76"/>
      <c r="W76"/>
      <c r="X76"/>
      <c r="Y76"/>
      <c r="Z76"/>
    </row>
    <row r="77" spans="20:26" x14ac:dyDescent="0.25">
      <c r="T77"/>
      <c r="U77"/>
      <c r="V77"/>
      <c r="W77"/>
      <c r="X77"/>
      <c r="Y77"/>
      <c r="Z77"/>
    </row>
    <row r="78" spans="20:26" x14ac:dyDescent="0.25">
      <c r="T78"/>
      <c r="U78"/>
      <c r="V78"/>
      <c r="W78"/>
      <c r="X78"/>
      <c r="Y78"/>
      <c r="Z78"/>
    </row>
    <row r="79" spans="20:26" x14ac:dyDescent="0.25">
      <c r="T79"/>
      <c r="U79"/>
      <c r="V79"/>
      <c r="W79"/>
      <c r="X79"/>
      <c r="Y79"/>
      <c r="Z79"/>
    </row>
  </sheetData>
  <sortState xmlns:xlrd2="http://schemas.microsoft.com/office/spreadsheetml/2017/richdata2" ref="W10:X31">
    <sortCondition ref="W10:W31"/>
  </sortState>
  <phoneticPr fontId="5" type="noConversion"/>
  <hyperlinks>
    <hyperlink ref="R43" r:id="rId2" xr:uid="{5E83B76B-4FC5-49E4-B7D1-4216F1B3F9AE}"/>
    <hyperlink ref="R19" r:id="rId3" xr:uid="{10091BB2-5839-459E-90F2-C5479522CD6F}"/>
    <hyperlink ref="R25" r:id="rId4" xr:uid="{9C927A99-DC48-4A31-8DEE-69D66CB5585B}"/>
    <hyperlink ref="R33" r:id="rId5" xr:uid="{73F63872-0238-4EED-BE82-A773392F5B9F}"/>
    <hyperlink ref="R21" r:id="rId6" xr:uid="{ED9DC188-D150-4693-B8B6-74701036860F}"/>
    <hyperlink ref="R15" r:id="rId7" xr:uid="{FAAEBF51-2E12-4504-8D55-2780CC4B7720}"/>
    <hyperlink ref="R24" r:id="rId8" xr:uid="{9394301C-048D-498B-A3AE-458174567369}"/>
    <hyperlink ref="R22" r:id="rId9" xr:uid="{CFF521FA-772D-439C-B09C-D237F05B512E}"/>
    <hyperlink ref="R62" r:id="rId10" xr:uid="{047730C3-44C0-41EE-8F82-2FB1769618D3}"/>
    <hyperlink ref="R17" r:id="rId11" xr:uid="{008645B5-0C49-4AAF-BBD4-E2A1B65A63E8}"/>
    <hyperlink ref="R16" r:id="rId12" xr:uid="{757E1F40-BAFD-471B-8948-8509D67AB1AB}"/>
    <hyperlink ref="R18" r:id="rId13" xr:uid="{B3D1F6FF-61E5-44F8-991E-B15E87ED87A5}"/>
    <hyperlink ref="R58" r:id="rId14" xr:uid="{11E9921E-2CD3-4510-9EAF-341FBF1A53FD}"/>
    <hyperlink ref="R36" r:id="rId15" display="https://publicservice.vermont.gov/sites/dps/files/documents/Efficiency Vermont 2022 Savings Verification TRM.pdf" xr:uid="{B6DD6456-239A-487E-8B83-0966EA00E388}"/>
    <hyperlink ref="R10" r:id="rId16" xr:uid="{1254DBBE-FA1C-4B37-BEF3-AC9F4869FC3D}"/>
    <hyperlink ref="R3" r:id="rId17" xr:uid="{069FAE83-F4E2-4B48-B268-AFA7776B21AA}"/>
    <hyperlink ref="M3" r:id="rId18" location="/workarea/home?token=4b5b772f3f427b455a69" xr:uid="{C21EC91A-914D-407F-BE00-A3A26D4E3BFB}"/>
    <hyperlink ref="R34" r:id="rId19" xr:uid="{FEC57FF5-DB8E-4914-9CF6-10AE9E89F15D}"/>
    <hyperlink ref="R35" r:id="rId20" xr:uid="{5609C2E3-F498-4714-8E94-31BBC1FA14D1}"/>
    <hyperlink ref="R45" r:id="rId21" xr:uid="{644138BF-8970-4511-ACD2-D9C9DFCB27B0}"/>
    <hyperlink ref="R23" r:id="rId22" xr:uid="{34E7A8B0-36FA-417F-83F7-2CACC152AA91}"/>
    <hyperlink ref="R60" r:id="rId23" xr:uid="{3039BCCA-F20D-44F0-AEEB-7CBF2F65A3CF}"/>
    <hyperlink ref="R27" r:id="rId24" xr:uid="{993E2F38-2826-48BD-A17E-366695B4E1AA}"/>
    <hyperlink ref="R32" r:id="rId25" xr:uid="{778357A1-A2E6-492F-A406-A2BB2E02E8D3}"/>
    <hyperlink ref="R49" r:id="rId26" xr:uid="{2B88BA24-3D93-48C6-9F96-97D4F0884DA4}"/>
    <hyperlink ref="M58" r:id="rId27" xr:uid="{D26E0833-2E77-4724-BDCF-26E258E3B798}"/>
    <hyperlink ref="R38" r:id="rId28" xr:uid="{D99E6E41-51A0-4038-BDE2-6A0E2082CC0B}"/>
    <hyperlink ref="R39" r:id="rId29" xr:uid="{14CC4071-FDDE-4BFE-8623-F31C24905905}"/>
    <hyperlink ref="R40" r:id="rId30" xr:uid="{12E30EFC-7820-43D0-A7BE-01C9A370F307}"/>
    <hyperlink ref="R41" r:id="rId31" xr:uid="{475E2622-A580-4E59-9100-3A644C076B75}"/>
    <hyperlink ref="R20" r:id="rId32" xr:uid="{FA822289-2A11-4A08-A942-4CDB6A57D849}"/>
    <hyperlink ref="R14" r:id="rId33" xr:uid="{BBF25FF9-B46F-427C-A35A-76568E583B46}"/>
  </hyperlinks>
  <pageMargins left="0.7" right="0.7" top="0.75" bottom="0.75" header="0.3" footer="0.3"/>
  <pageSetup orientation="portrait" r:id="rId34"/>
  <drawing r:id="rId35"/>
  <tableParts count="1">
    <tablePart r:id="rId3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6E956-0D3A-45C1-80F3-72066E7FA38B}">
  <dimension ref="B2:AB121"/>
  <sheetViews>
    <sheetView zoomScale="90" zoomScaleNormal="90" workbookViewId="0"/>
  </sheetViews>
  <sheetFormatPr defaultColWidth="9.140625" defaultRowHeight="15" x14ac:dyDescent="0.25"/>
  <cols>
    <col min="1" max="1" width="2.7109375" style="4" customWidth="1"/>
    <col min="2" max="2" width="9" style="4" customWidth="1"/>
    <col min="3" max="3" width="18.85546875" style="4" bestFit="1" customWidth="1"/>
    <col min="4" max="4" width="22.5703125" style="4" customWidth="1"/>
    <col min="5" max="5" width="12.7109375" style="4" customWidth="1"/>
    <col min="6" max="7" width="15.85546875" style="4" customWidth="1"/>
    <col min="8" max="8" width="30.5703125" style="4" customWidth="1"/>
    <col min="9" max="9" width="17.28515625" style="4" customWidth="1"/>
    <col min="10" max="11" width="12.7109375" style="4" customWidth="1"/>
    <col min="12" max="13" width="11.85546875" style="4" customWidth="1"/>
    <col min="14" max="14" width="13.85546875" style="18" customWidth="1"/>
    <col min="15" max="15" width="13.85546875" style="4" customWidth="1"/>
    <col min="16" max="17" width="14.5703125" style="4" customWidth="1"/>
    <col min="18" max="18" width="11.140625" style="4" customWidth="1"/>
    <col min="19" max="20" width="13.85546875" style="4" customWidth="1"/>
    <col min="21" max="21" width="17.5703125" style="18" customWidth="1"/>
    <col min="22" max="23" width="14.140625" style="4" customWidth="1"/>
    <col min="24" max="24" width="9.140625" style="4"/>
    <col min="25" max="25" width="12.28515625" style="4" bestFit="1" customWidth="1"/>
    <col min="26" max="26" width="12.28515625" style="4" customWidth="1"/>
    <col min="27" max="27" width="9.42578125" style="4" customWidth="1"/>
    <col min="28" max="28" width="34.42578125" style="4" customWidth="1"/>
    <col min="29" max="16384" width="9.140625" style="4"/>
  </cols>
  <sheetData>
    <row r="2" spans="2:28" s="5" customFormat="1" ht="30" x14ac:dyDescent="0.25">
      <c r="B2" s="5" t="s">
        <v>138</v>
      </c>
      <c r="C2" s="5" t="s">
        <v>354</v>
      </c>
      <c r="D2" s="5" t="s">
        <v>286</v>
      </c>
      <c r="E2" s="5" t="s">
        <v>254</v>
      </c>
      <c r="F2" s="5" t="s">
        <v>255</v>
      </c>
      <c r="G2" s="5" t="s">
        <v>287</v>
      </c>
      <c r="H2" s="5" t="s">
        <v>318</v>
      </c>
      <c r="I2" s="5" t="s">
        <v>315</v>
      </c>
      <c r="J2" s="5" t="s">
        <v>384</v>
      </c>
      <c r="K2" s="5" t="s">
        <v>385</v>
      </c>
      <c r="L2" s="5" t="s">
        <v>2</v>
      </c>
      <c r="M2" s="5" t="s">
        <v>275</v>
      </c>
      <c r="N2" s="17" t="s">
        <v>250</v>
      </c>
      <c r="O2" s="5" t="s">
        <v>283</v>
      </c>
      <c r="P2" s="5" t="s">
        <v>261</v>
      </c>
      <c r="Q2" s="5" t="s">
        <v>262</v>
      </c>
      <c r="R2" s="5" t="s">
        <v>251</v>
      </c>
      <c r="S2" s="5" t="s">
        <v>263</v>
      </c>
      <c r="T2" s="5" t="s">
        <v>264</v>
      </c>
      <c r="U2" s="17" t="s">
        <v>252</v>
      </c>
      <c r="V2" s="5" t="s">
        <v>265</v>
      </c>
      <c r="W2" s="5" t="s">
        <v>285</v>
      </c>
      <c r="X2" s="5" t="s">
        <v>249</v>
      </c>
      <c r="Y2" s="5" t="s">
        <v>268</v>
      </c>
      <c r="Z2" s="5" t="s">
        <v>272</v>
      </c>
      <c r="AA2" s="5" t="s">
        <v>253</v>
      </c>
      <c r="AB2" s="5" t="s">
        <v>6</v>
      </c>
    </row>
    <row r="3" spans="2:28" ht="30" x14ac:dyDescent="0.25">
      <c r="B3" s="4" t="s">
        <v>154</v>
      </c>
      <c r="C3" s="4" t="str">
        <f>_xlfn.XLOOKUP(Measure_DB[[#This Row],[State Code]],TRM_Sources[State Code],TRM_Sources[State/Province],"")</f>
        <v>New Brunswick</v>
      </c>
      <c r="D3" s="5" t="s">
        <v>289</v>
      </c>
      <c r="E3" s="4" t="s">
        <v>270</v>
      </c>
      <c r="F3" s="4" t="s">
        <v>52</v>
      </c>
      <c r="G3" s="4" t="s">
        <v>269</v>
      </c>
      <c r="H3" s="5" t="s">
        <v>380</v>
      </c>
      <c r="I3" s="4" t="s">
        <v>316</v>
      </c>
      <c r="J3" s="4" t="s">
        <v>23</v>
      </c>
      <c r="K3" s="4" t="s">
        <v>24</v>
      </c>
      <c r="L3" s="8">
        <v>44927</v>
      </c>
      <c r="M3" s="8">
        <v>46022</v>
      </c>
      <c r="N3" s="18">
        <v>0.24</v>
      </c>
      <c r="O3" s="4" t="s">
        <v>37</v>
      </c>
      <c r="P3" s="4">
        <v>200</v>
      </c>
      <c r="Q3" s="4" t="s">
        <v>348</v>
      </c>
      <c r="R3" s="4">
        <v>9</v>
      </c>
      <c r="S3" s="4">
        <v>3610</v>
      </c>
      <c r="T3" s="4">
        <v>3951</v>
      </c>
      <c r="W3" s="4" t="s">
        <v>37</v>
      </c>
      <c r="X3" s="19">
        <v>50</v>
      </c>
      <c r="Y3" s="4" t="s">
        <v>348</v>
      </c>
      <c r="Z3" s="4" t="s">
        <v>273</v>
      </c>
      <c r="AA3" s="4" t="s">
        <v>23</v>
      </c>
      <c r="AB3" s="5"/>
    </row>
    <row r="4" spans="2:28" ht="30" x14ac:dyDescent="0.25">
      <c r="B4" s="4" t="s">
        <v>154</v>
      </c>
      <c r="C4" s="4" t="str">
        <f>_xlfn.XLOOKUP(Measure_DB[[#This Row],[State Code]],TRM_Sources[State Code],TRM_Sources[State/Province],"")</f>
        <v>New Brunswick</v>
      </c>
      <c r="D4" s="5" t="s">
        <v>290</v>
      </c>
      <c r="E4" s="4" t="s">
        <v>271</v>
      </c>
      <c r="F4" s="4" t="s">
        <v>52</v>
      </c>
      <c r="G4" s="4" t="s">
        <v>143</v>
      </c>
      <c r="H4" s="5" t="s">
        <v>379</v>
      </c>
      <c r="I4" s="4" t="s">
        <v>317</v>
      </c>
      <c r="J4" s="4" t="s">
        <v>24</v>
      </c>
      <c r="K4" s="4" t="s">
        <v>24</v>
      </c>
      <c r="L4" s="8">
        <v>44927</v>
      </c>
      <c r="M4" s="8">
        <v>46022</v>
      </c>
      <c r="N4" s="18">
        <v>0.28000000000000003</v>
      </c>
      <c r="O4" s="4" t="s">
        <v>37</v>
      </c>
      <c r="P4" s="4">
        <v>35</v>
      </c>
      <c r="Q4" s="4" t="s">
        <v>347</v>
      </c>
      <c r="R4" s="4">
        <v>10</v>
      </c>
      <c r="S4" s="4">
        <v>3610</v>
      </c>
      <c r="T4" s="4">
        <v>3951</v>
      </c>
      <c r="W4" s="4" t="s">
        <v>37</v>
      </c>
      <c r="X4" s="19">
        <v>63</v>
      </c>
      <c r="Y4" s="4" t="s">
        <v>347</v>
      </c>
      <c r="Z4" s="4" t="s">
        <v>273</v>
      </c>
      <c r="AA4" s="4" t="s">
        <v>23</v>
      </c>
      <c r="AB4" s="5"/>
    </row>
    <row r="5" spans="2:28" ht="30" x14ac:dyDescent="0.25">
      <c r="B5" s="4" t="s">
        <v>160</v>
      </c>
      <c r="C5" s="4" t="str">
        <f>_xlfn.XLOOKUP(Measure_DB[[#This Row],[State Code]],TRM_Sources[State Code],TRM_Sources[State/Province],"")</f>
        <v>Ontario</v>
      </c>
      <c r="D5" s="5" t="s">
        <v>30</v>
      </c>
      <c r="E5" s="4" t="s">
        <v>52</v>
      </c>
      <c r="F5" s="4" t="s">
        <v>52</v>
      </c>
      <c r="G5" s="4" t="s">
        <v>258</v>
      </c>
      <c r="H5" s="5" t="s">
        <v>30</v>
      </c>
      <c r="I5" s="4" t="s">
        <v>312</v>
      </c>
      <c r="J5" s="4" t="s">
        <v>23</v>
      </c>
      <c r="K5" s="4" t="s">
        <v>24</v>
      </c>
      <c r="L5" s="8">
        <v>43831</v>
      </c>
      <c r="N5" s="18">
        <v>0.63</v>
      </c>
      <c r="O5" s="4" t="s">
        <v>37</v>
      </c>
      <c r="P5" s="4">
        <v>790</v>
      </c>
      <c r="Q5" s="4" t="s">
        <v>260</v>
      </c>
      <c r="R5" s="4">
        <v>16</v>
      </c>
      <c r="S5" s="4">
        <v>3610</v>
      </c>
      <c r="T5" s="4">
        <v>4089</v>
      </c>
      <c r="W5" s="4" t="s">
        <v>37</v>
      </c>
      <c r="X5" s="19">
        <v>2.2799999999999998</v>
      </c>
      <c r="Y5" s="4" t="s">
        <v>260</v>
      </c>
      <c r="Z5" s="4" t="s">
        <v>273</v>
      </c>
      <c r="AA5" s="4" t="s">
        <v>23</v>
      </c>
      <c r="AB5" s="5"/>
    </row>
    <row r="6" spans="2:28" ht="30" x14ac:dyDescent="0.25">
      <c r="B6" s="4" t="s">
        <v>142</v>
      </c>
      <c r="C6" s="4" t="str">
        <f>_xlfn.XLOOKUP(Measure_DB[[#This Row],[State Code]],TRM_Sources[State Code],TRM_Sources[State/Province],"")</f>
        <v>Alberta</v>
      </c>
      <c r="D6" s="5" t="s">
        <v>291</v>
      </c>
      <c r="E6" s="4" t="s">
        <v>276</v>
      </c>
      <c r="F6" s="4" t="s">
        <v>52</v>
      </c>
      <c r="G6" s="4" t="s">
        <v>269</v>
      </c>
      <c r="H6" s="5" t="s">
        <v>381</v>
      </c>
      <c r="I6" s="4" t="s">
        <v>317</v>
      </c>
      <c r="J6" s="4" t="s">
        <v>23</v>
      </c>
      <c r="K6" s="4" t="s">
        <v>24</v>
      </c>
      <c r="N6" s="18">
        <v>0.24</v>
      </c>
      <c r="O6" s="4" t="s">
        <v>37</v>
      </c>
      <c r="P6" s="4">
        <v>80</v>
      </c>
      <c r="Q6" s="4" t="s">
        <v>347</v>
      </c>
      <c r="R6" s="4">
        <v>8</v>
      </c>
      <c r="S6" s="4">
        <v>2857</v>
      </c>
      <c r="T6" s="4">
        <v>2857</v>
      </c>
      <c r="W6" s="4" t="s">
        <v>37</v>
      </c>
      <c r="X6" s="19">
        <v>67</v>
      </c>
      <c r="Y6" s="4" t="s">
        <v>347</v>
      </c>
      <c r="Z6" s="4" t="s">
        <v>273</v>
      </c>
      <c r="AA6" s="4" t="s">
        <v>23</v>
      </c>
      <c r="AB6" s="5"/>
    </row>
    <row r="7" spans="2:28" ht="30" x14ac:dyDescent="0.25">
      <c r="B7" s="4" t="s">
        <v>142</v>
      </c>
      <c r="C7" s="4" t="str">
        <f>_xlfn.XLOOKUP(Measure_DB[[#This Row],[State Code]],TRM_Sources[State Code],TRM_Sources[State/Province],"")</f>
        <v>Alberta</v>
      </c>
      <c r="D7" s="5" t="s">
        <v>291</v>
      </c>
      <c r="E7" s="4" t="s">
        <v>276</v>
      </c>
      <c r="F7" s="4" t="s">
        <v>52</v>
      </c>
      <c r="G7" s="4" t="s">
        <v>143</v>
      </c>
      <c r="H7" s="5" t="s">
        <v>382</v>
      </c>
      <c r="I7" s="4" t="s">
        <v>317</v>
      </c>
      <c r="J7" s="4" t="s">
        <v>23</v>
      </c>
      <c r="K7" s="4" t="s">
        <v>24</v>
      </c>
      <c r="N7" s="18">
        <v>0.28000000000000003</v>
      </c>
      <c r="O7" s="4" t="s">
        <v>37</v>
      </c>
      <c r="P7" s="4">
        <v>100</v>
      </c>
      <c r="Q7" s="4" t="s">
        <v>347</v>
      </c>
      <c r="R7" s="4">
        <v>8</v>
      </c>
      <c r="S7" s="4">
        <v>2857</v>
      </c>
      <c r="T7" s="4">
        <v>2857</v>
      </c>
      <c r="W7" s="4" t="s">
        <v>37</v>
      </c>
      <c r="X7" s="19">
        <v>50</v>
      </c>
      <c r="Y7" s="4" t="s">
        <v>347</v>
      </c>
      <c r="Z7" s="4" t="s">
        <v>273</v>
      </c>
      <c r="AA7" s="4" t="s">
        <v>23</v>
      </c>
      <c r="AB7" s="5"/>
    </row>
    <row r="8" spans="2:28" ht="45" x14ac:dyDescent="0.25">
      <c r="B8" s="4" t="s">
        <v>142</v>
      </c>
      <c r="C8" s="4" t="str">
        <f>_xlfn.XLOOKUP(Measure_DB[[#This Row],[State Code]],TRM_Sources[State Code],TRM_Sources[State/Province],"")</f>
        <v>Alberta</v>
      </c>
      <c r="D8" s="5" t="s">
        <v>291</v>
      </c>
      <c r="E8" s="4" t="s">
        <v>276</v>
      </c>
      <c r="F8" s="4" t="s">
        <v>52</v>
      </c>
      <c r="G8" s="4" t="s">
        <v>313</v>
      </c>
      <c r="H8" s="5" t="s">
        <v>383</v>
      </c>
      <c r="I8" s="4" t="s">
        <v>317</v>
      </c>
      <c r="J8" s="4" t="s">
        <v>23</v>
      </c>
      <c r="K8" s="4" t="s">
        <v>24</v>
      </c>
      <c r="N8" s="18">
        <v>0.38</v>
      </c>
      <c r="O8" s="4" t="s">
        <v>37</v>
      </c>
      <c r="P8" s="4">
        <v>30</v>
      </c>
      <c r="Q8" s="4" t="s">
        <v>347</v>
      </c>
      <c r="R8" s="4">
        <v>8</v>
      </c>
      <c r="S8" s="4">
        <v>2857</v>
      </c>
      <c r="T8" s="4">
        <v>2857</v>
      </c>
      <c r="W8" s="4" t="s">
        <v>37</v>
      </c>
      <c r="X8" s="19">
        <v>50</v>
      </c>
      <c r="Y8" s="4" t="s">
        <v>347</v>
      </c>
      <c r="Z8" s="4" t="s">
        <v>273</v>
      </c>
      <c r="AA8" s="4" t="s">
        <v>23</v>
      </c>
      <c r="AB8" s="5"/>
    </row>
    <row r="9" spans="2:28" ht="45" x14ac:dyDescent="0.25">
      <c r="B9" s="4" t="s">
        <v>173</v>
      </c>
      <c r="C9" s="4" t="str">
        <f>_xlfn.XLOOKUP(Measure_DB[[#This Row],[State Code]],TRM_Sources[State Code],TRM_Sources[State/Province],"")</f>
        <v>District of Columbia</v>
      </c>
      <c r="D9" s="5" t="s">
        <v>9</v>
      </c>
      <c r="E9" s="4" t="s">
        <v>279</v>
      </c>
      <c r="F9" s="4">
        <v>222</v>
      </c>
      <c r="G9" s="4" t="s">
        <v>269</v>
      </c>
      <c r="H9" s="5" t="s">
        <v>9</v>
      </c>
      <c r="I9" s="4" t="s">
        <v>312</v>
      </c>
      <c r="J9" s="4" t="s">
        <v>23</v>
      </c>
      <c r="K9" s="4" t="s">
        <v>24</v>
      </c>
      <c r="L9" s="8">
        <v>43221</v>
      </c>
      <c r="N9" s="18">
        <v>0.28000000000000003</v>
      </c>
      <c r="O9" s="4" t="s">
        <v>284</v>
      </c>
      <c r="R9" s="4">
        <v>10</v>
      </c>
      <c r="S9" s="4">
        <v>3009</v>
      </c>
      <c r="U9" s="18">
        <v>0.7</v>
      </c>
      <c r="V9" s="4" t="s">
        <v>266</v>
      </c>
      <c r="W9" s="4" t="s">
        <v>284</v>
      </c>
      <c r="X9" s="19"/>
      <c r="AA9" s="4" t="s">
        <v>23</v>
      </c>
      <c r="AB9" s="5" t="s">
        <v>278</v>
      </c>
    </row>
    <row r="10" spans="2:28" ht="30" x14ac:dyDescent="0.25">
      <c r="B10" s="4" t="s">
        <v>173</v>
      </c>
      <c r="C10" s="4" t="str">
        <f>_xlfn.XLOOKUP(Measure_DB[[#This Row],[State Code]],TRM_Sources[State Code],TRM_Sources[State/Province],"")</f>
        <v>District of Columbia</v>
      </c>
      <c r="D10" s="5" t="s">
        <v>10</v>
      </c>
      <c r="E10" s="4" t="s">
        <v>280</v>
      </c>
      <c r="F10" s="4">
        <v>225</v>
      </c>
      <c r="G10" s="4" t="s">
        <v>143</v>
      </c>
      <c r="H10" s="5" t="s">
        <v>10</v>
      </c>
      <c r="I10" s="4" t="s">
        <v>312</v>
      </c>
      <c r="J10" s="4" t="s">
        <v>23</v>
      </c>
      <c r="K10" s="4" t="s">
        <v>24</v>
      </c>
      <c r="L10" s="8">
        <v>43221</v>
      </c>
      <c r="N10" s="18">
        <v>0.28000000000000003</v>
      </c>
      <c r="O10" s="4" t="s">
        <v>284</v>
      </c>
      <c r="R10" s="4">
        <v>10</v>
      </c>
      <c r="S10" s="4">
        <v>3009</v>
      </c>
      <c r="U10" s="18">
        <v>0.7</v>
      </c>
      <c r="V10" s="4" t="s">
        <v>266</v>
      </c>
      <c r="W10" s="4" t="s">
        <v>284</v>
      </c>
      <c r="X10" s="19"/>
      <c r="AA10" s="4" t="s">
        <v>23</v>
      </c>
      <c r="AB10" s="5" t="s">
        <v>278</v>
      </c>
    </row>
    <row r="11" spans="2:28" ht="30" x14ac:dyDescent="0.25">
      <c r="B11" s="4" t="s">
        <v>173</v>
      </c>
      <c r="C11" s="4" t="str">
        <f>_xlfn.XLOOKUP(Measure_DB[[#This Row],[State Code]],TRM_Sources[State Code],TRM_Sources[State/Province],"")</f>
        <v>District of Columbia</v>
      </c>
      <c r="D11" s="5" t="s">
        <v>30</v>
      </c>
      <c r="E11" s="4" t="s">
        <v>277</v>
      </c>
      <c r="F11" s="4">
        <v>280</v>
      </c>
      <c r="G11" s="4" t="s">
        <v>258</v>
      </c>
      <c r="H11" s="5" t="s">
        <v>30</v>
      </c>
      <c r="I11" s="4" t="s">
        <v>312</v>
      </c>
      <c r="J11" s="4" t="s">
        <v>24</v>
      </c>
      <c r="K11" s="4" t="s">
        <v>24</v>
      </c>
      <c r="L11" s="8">
        <v>43617</v>
      </c>
      <c r="N11" s="18">
        <v>0.63</v>
      </c>
      <c r="O11" s="4" t="s">
        <v>284</v>
      </c>
      <c r="R11" s="4">
        <v>10</v>
      </c>
      <c r="S11" s="4">
        <v>3009</v>
      </c>
      <c r="U11" s="18">
        <v>0.7</v>
      </c>
      <c r="V11" s="4" t="s">
        <v>266</v>
      </c>
      <c r="W11" s="4" t="s">
        <v>284</v>
      </c>
      <c r="X11" s="19"/>
      <c r="AA11" s="4" t="s">
        <v>23</v>
      </c>
      <c r="AB11" s="5" t="s">
        <v>278</v>
      </c>
    </row>
    <row r="12" spans="2:28" ht="45" x14ac:dyDescent="0.25">
      <c r="B12" s="4" t="s">
        <v>162</v>
      </c>
      <c r="C12" s="4" t="str">
        <f>_xlfn.XLOOKUP(Measure_DB[[#This Row],[State Code]],TRM_Sources[State Code],TRM_Sources[State/Province],"")</f>
        <v>Delaware</v>
      </c>
      <c r="D12" s="5" t="s">
        <v>9</v>
      </c>
      <c r="E12" s="4" t="s">
        <v>279</v>
      </c>
      <c r="F12" s="4">
        <v>290</v>
      </c>
      <c r="G12" s="4" t="s">
        <v>269</v>
      </c>
      <c r="H12" s="5" t="s">
        <v>9</v>
      </c>
      <c r="I12" s="4" t="s">
        <v>312</v>
      </c>
      <c r="J12" s="4" t="s">
        <v>23</v>
      </c>
      <c r="K12" s="4" t="s">
        <v>24</v>
      </c>
      <c r="L12" s="8">
        <v>43221</v>
      </c>
      <c r="N12" s="18">
        <v>0.28000000000000003</v>
      </c>
      <c r="O12" s="4" t="s">
        <v>284</v>
      </c>
      <c r="R12" s="4">
        <v>10</v>
      </c>
      <c r="S12" s="4">
        <v>3009</v>
      </c>
      <c r="U12" s="18">
        <v>0.7</v>
      </c>
      <c r="V12" s="4" t="s">
        <v>266</v>
      </c>
      <c r="W12" s="4" t="s">
        <v>37</v>
      </c>
      <c r="X12" s="19">
        <v>130</v>
      </c>
      <c r="Y12" s="4" t="s">
        <v>348</v>
      </c>
      <c r="Z12" s="4" t="s">
        <v>274</v>
      </c>
      <c r="AA12" s="4" t="s">
        <v>23</v>
      </c>
      <c r="AB12" s="5" t="s">
        <v>278</v>
      </c>
    </row>
    <row r="13" spans="2:28" ht="30" x14ac:dyDescent="0.25">
      <c r="B13" s="4" t="s">
        <v>162</v>
      </c>
      <c r="C13" s="4" t="str">
        <f>_xlfn.XLOOKUP(Measure_DB[[#This Row],[State Code]],TRM_Sources[State Code],TRM_Sources[State/Province],"")</f>
        <v>Delaware</v>
      </c>
      <c r="D13" s="5" t="s">
        <v>10</v>
      </c>
      <c r="E13" s="4" t="s">
        <v>280</v>
      </c>
      <c r="F13" s="4">
        <v>293</v>
      </c>
      <c r="G13" s="4" t="s">
        <v>143</v>
      </c>
      <c r="H13" s="5" t="s">
        <v>10</v>
      </c>
      <c r="I13" s="4" t="s">
        <v>312</v>
      </c>
      <c r="J13" s="4" t="s">
        <v>23</v>
      </c>
      <c r="K13" s="4" t="s">
        <v>24</v>
      </c>
      <c r="L13" s="8">
        <v>43221</v>
      </c>
      <c r="N13" s="18">
        <v>0.28000000000000003</v>
      </c>
      <c r="O13" s="4" t="s">
        <v>284</v>
      </c>
      <c r="R13" s="4">
        <v>10</v>
      </c>
      <c r="S13" s="4">
        <v>3009</v>
      </c>
      <c r="U13" s="18">
        <v>0.7</v>
      </c>
      <c r="V13" s="4" t="s">
        <v>266</v>
      </c>
      <c r="W13" s="4" t="s">
        <v>37</v>
      </c>
      <c r="X13" s="19">
        <v>100</v>
      </c>
      <c r="Y13" s="4" t="s">
        <v>347</v>
      </c>
      <c r="Z13" s="4" t="s">
        <v>274</v>
      </c>
      <c r="AA13" s="4" t="s">
        <v>23</v>
      </c>
      <c r="AB13" s="5" t="s">
        <v>278</v>
      </c>
    </row>
    <row r="14" spans="2:28" ht="30" x14ac:dyDescent="0.25">
      <c r="B14" s="4" t="s">
        <v>162</v>
      </c>
      <c r="C14" s="4" t="str">
        <f>_xlfn.XLOOKUP(Measure_DB[[#This Row],[State Code]],TRM_Sources[State Code],TRM_Sources[State/Province],"")</f>
        <v>Delaware</v>
      </c>
      <c r="D14" s="5" t="s">
        <v>30</v>
      </c>
      <c r="E14" s="4" t="s">
        <v>277</v>
      </c>
      <c r="F14" s="4">
        <v>352</v>
      </c>
      <c r="G14" s="4" t="s">
        <v>258</v>
      </c>
      <c r="H14" s="5" t="s">
        <v>30</v>
      </c>
      <c r="I14" s="4" t="s">
        <v>312</v>
      </c>
      <c r="J14" s="4" t="s">
        <v>24</v>
      </c>
      <c r="K14" s="4" t="s">
        <v>24</v>
      </c>
      <c r="L14" s="8">
        <v>43617</v>
      </c>
      <c r="N14" s="18">
        <v>0.63</v>
      </c>
      <c r="O14" s="4" t="s">
        <v>284</v>
      </c>
      <c r="R14" s="4">
        <v>10</v>
      </c>
      <c r="S14" s="4">
        <v>3009</v>
      </c>
      <c r="U14" s="18">
        <v>0.7</v>
      </c>
      <c r="V14" s="4" t="s">
        <v>266</v>
      </c>
      <c r="W14" s="4" t="s">
        <v>37</v>
      </c>
      <c r="X14" s="19">
        <v>2.06</v>
      </c>
      <c r="Y14" s="4" t="s">
        <v>260</v>
      </c>
      <c r="Z14" s="4" t="s">
        <v>274</v>
      </c>
      <c r="AA14" s="4" t="s">
        <v>23</v>
      </c>
      <c r="AB14" s="5" t="s">
        <v>278</v>
      </c>
    </row>
    <row r="15" spans="2:28" ht="45" x14ac:dyDescent="0.25">
      <c r="B15" s="4" t="s">
        <v>182</v>
      </c>
      <c r="C15" s="4" t="str">
        <f>_xlfn.XLOOKUP(Measure_DB[[#This Row],[State Code]],TRM_Sources[State Code],TRM_Sources[State/Province],"")</f>
        <v>Maryland</v>
      </c>
      <c r="D15" s="5" t="s">
        <v>9</v>
      </c>
      <c r="E15" s="4" t="s">
        <v>279</v>
      </c>
      <c r="F15" s="4">
        <v>222</v>
      </c>
      <c r="G15" s="4" t="s">
        <v>269</v>
      </c>
      <c r="H15" s="5" t="s">
        <v>9</v>
      </c>
      <c r="I15" s="4" t="s">
        <v>312</v>
      </c>
      <c r="J15" s="4" t="s">
        <v>23</v>
      </c>
      <c r="K15" s="4" t="s">
        <v>24</v>
      </c>
      <c r="L15" s="8">
        <v>43221</v>
      </c>
      <c r="N15" s="18">
        <v>0.28000000000000003</v>
      </c>
      <c r="O15" s="4" t="s">
        <v>284</v>
      </c>
      <c r="R15" s="4">
        <v>10</v>
      </c>
      <c r="S15" s="4">
        <v>3009</v>
      </c>
      <c r="U15" s="18">
        <v>0.7</v>
      </c>
      <c r="V15" s="4" t="s">
        <v>266</v>
      </c>
      <c r="W15" s="4" t="s">
        <v>284</v>
      </c>
      <c r="X15" s="19"/>
      <c r="AA15" s="4" t="s">
        <v>23</v>
      </c>
      <c r="AB15" s="5" t="s">
        <v>278</v>
      </c>
    </row>
    <row r="16" spans="2:28" ht="30" x14ac:dyDescent="0.25">
      <c r="B16" s="4" t="s">
        <v>182</v>
      </c>
      <c r="C16" s="4" t="str">
        <f>_xlfn.XLOOKUP(Measure_DB[[#This Row],[State Code]],TRM_Sources[State Code],TRM_Sources[State/Province],"")</f>
        <v>Maryland</v>
      </c>
      <c r="D16" s="5" t="s">
        <v>10</v>
      </c>
      <c r="E16" s="4" t="s">
        <v>280</v>
      </c>
      <c r="F16" s="4">
        <v>225</v>
      </c>
      <c r="G16" s="4" t="s">
        <v>143</v>
      </c>
      <c r="H16" s="5" t="s">
        <v>10</v>
      </c>
      <c r="I16" s="4" t="s">
        <v>312</v>
      </c>
      <c r="J16" s="4" t="s">
        <v>23</v>
      </c>
      <c r="K16" s="4" t="s">
        <v>24</v>
      </c>
      <c r="L16" s="8">
        <v>43221</v>
      </c>
      <c r="N16" s="18">
        <v>0.28000000000000003</v>
      </c>
      <c r="O16" s="4" t="s">
        <v>284</v>
      </c>
      <c r="R16" s="4">
        <v>10</v>
      </c>
      <c r="S16" s="4">
        <v>3009</v>
      </c>
      <c r="U16" s="18">
        <v>0.7</v>
      </c>
      <c r="V16" s="4" t="s">
        <v>266</v>
      </c>
      <c r="W16" s="4" t="s">
        <v>284</v>
      </c>
      <c r="X16" s="19"/>
      <c r="AA16" s="4" t="s">
        <v>23</v>
      </c>
      <c r="AB16" s="5" t="s">
        <v>278</v>
      </c>
    </row>
    <row r="17" spans="2:28" ht="30" x14ac:dyDescent="0.25">
      <c r="B17" s="4" t="s">
        <v>182</v>
      </c>
      <c r="C17" s="4" t="str">
        <f>_xlfn.XLOOKUP(Measure_DB[[#This Row],[State Code]],TRM_Sources[State Code],TRM_Sources[State/Province],"")</f>
        <v>Maryland</v>
      </c>
      <c r="D17" s="5" t="s">
        <v>30</v>
      </c>
      <c r="E17" s="4" t="s">
        <v>277</v>
      </c>
      <c r="F17" s="4">
        <v>280</v>
      </c>
      <c r="G17" s="4" t="s">
        <v>258</v>
      </c>
      <c r="H17" s="5" t="s">
        <v>30</v>
      </c>
      <c r="I17" s="4" t="s">
        <v>312</v>
      </c>
      <c r="J17" s="4" t="s">
        <v>24</v>
      </c>
      <c r="K17" s="4" t="s">
        <v>24</v>
      </c>
      <c r="L17" s="8">
        <v>43617</v>
      </c>
      <c r="N17" s="18">
        <v>0.63</v>
      </c>
      <c r="O17" s="4" t="s">
        <v>284</v>
      </c>
      <c r="R17" s="4">
        <v>10</v>
      </c>
      <c r="S17" s="4">
        <v>3009</v>
      </c>
      <c r="U17" s="18">
        <v>0.7</v>
      </c>
      <c r="V17" s="4" t="s">
        <v>266</v>
      </c>
      <c r="W17" s="4" t="s">
        <v>284</v>
      </c>
      <c r="X17" s="19"/>
      <c r="AA17" s="4" t="s">
        <v>23</v>
      </c>
      <c r="AB17" s="5" t="s">
        <v>278</v>
      </c>
    </row>
    <row r="18" spans="2:28" x14ac:dyDescent="0.25">
      <c r="B18" s="4" t="s">
        <v>156</v>
      </c>
      <c r="C18" s="4" t="str">
        <f>_xlfn.XLOOKUP(Measure_DB[[#This Row],[State Code]],TRM_Sources[State Code],TRM_Sources[State/Province],"")</f>
        <v>New Jersey</v>
      </c>
      <c r="D18" s="5" t="s">
        <v>36</v>
      </c>
      <c r="E18" s="4" t="s">
        <v>282</v>
      </c>
      <c r="F18" s="4">
        <v>433</v>
      </c>
      <c r="G18" s="4" t="s">
        <v>269</v>
      </c>
      <c r="H18" s="5" t="s">
        <v>319</v>
      </c>
      <c r="I18" s="4" t="s">
        <v>312</v>
      </c>
      <c r="J18" s="4" t="s">
        <v>24</v>
      </c>
      <c r="K18" s="4" t="s">
        <v>24</v>
      </c>
      <c r="L18" s="8">
        <v>44927</v>
      </c>
      <c r="N18" s="18">
        <v>0.24</v>
      </c>
      <c r="O18" s="4" t="s">
        <v>284</v>
      </c>
      <c r="R18" s="4">
        <v>8</v>
      </c>
      <c r="S18" s="4">
        <v>2969</v>
      </c>
      <c r="T18" s="4">
        <v>4573</v>
      </c>
      <c r="U18" s="18">
        <v>0.7</v>
      </c>
      <c r="V18" s="4" t="s">
        <v>266</v>
      </c>
      <c r="W18" s="4" t="s">
        <v>284</v>
      </c>
      <c r="X18" s="19"/>
      <c r="AA18" s="4" t="s">
        <v>23</v>
      </c>
      <c r="AB18" s="5" t="s">
        <v>278</v>
      </c>
    </row>
    <row r="19" spans="2:28" x14ac:dyDescent="0.25">
      <c r="B19" s="4" t="s">
        <v>156</v>
      </c>
      <c r="C19" s="4" t="str">
        <f>_xlfn.XLOOKUP(Measure_DB[[#This Row],[State Code]],TRM_Sources[State Code],TRM_Sources[State/Province],"")</f>
        <v>New Jersey</v>
      </c>
      <c r="D19" s="5" t="s">
        <v>36</v>
      </c>
      <c r="E19" s="4" t="s">
        <v>282</v>
      </c>
      <c r="F19" s="4">
        <v>433</v>
      </c>
      <c r="G19" s="4" t="s">
        <v>143</v>
      </c>
      <c r="H19" s="5" t="s">
        <v>324</v>
      </c>
      <c r="I19" s="4" t="s">
        <v>312</v>
      </c>
      <c r="J19" s="4" t="s">
        <v>24</v>
      </c>
      <c r="K19" s="4" t="s">
        <v>24</v>
      </c>
      <c r="L19" s="8">
        <v>44927</v>
      </c>
      <c r="N19" s="18">
        <v>0.28000000000000003</v>
      </c>
      <c r="O19" s="4" t="s">
        <v>284</v>
      </c>
      <c r="R19" s="4">
        <v>8</v>
      </c>
      <c r="S19" s="4">
        <v>2969</v>
      </c>
      <c r="T19" s="4">
        <v>4573</v>
      </c>
      <c r="U19" s="18">
        <v>0.7</v>
      </c>
      <c r="V19" s="4" t="s">
        <v>266</v>
      </c>
      <c r="W19" s="4" t="s">
        <v>284</v>
      </c>
      <c r="X19" s="19"/>
      <c r="AA19" s="4" t="s">
        <v>23</v>
      </c>
      <c r="AB19" s="5" t="s">
        <v>278</v>
      </c>
    </row>
    <row r="20" spans="2:28" ht="30" x14ac:dyDescent="0.25">
      <c r="B20" s="4" t="s">
        <v>156</v>
      </c>
      <c r="C20" s="4" t="str">
        <f>_xlfn.XLOOKUP(Measure_DB[[#This Row],[State Code]],TRM_Sources[State Code],TRM_Sources[State/Province],"")</f>
        <v>New Jersey</v>
      </c>
      <c r="D20" s="5" t="s">
        <v>36</v>
      </c>
      <c r="E20" s="4" t="s">
        <v>282</v>
      </c>
      <c r="F20" s="4">
        <v>433</v>
      </c>
      <c r="G20" s="4" t="s">
        <v>313</v>
      </c>
      <c r="H20" s="5" t="s">
        <v>323</v>
      </c>
      <c r="I20" s="4" t="s">
        <v>312</v>
      </c>
      <c r="J20" s="4" t="s">
        <v>24</v>
      </c>
      <c r="K20" s="4" t="s">
        <v>24</v>
      </c>
      <c r="L20" s="8">
        <v>44927</v>
      </c>
      <c r="N20" s="18">
        <v>0.38</v>
      </c>
      <c r="O20" s="4" t="s">
        <v>284</v>
      </c>
      <c r="R20" s="4">
        <v>8</v>
      </c>
      <c r="S20" s="4">
        <v>2969</v>
      </c>
      <c r="T20" s="4">
        <v>4573</v>
      </c>
      <c r="U20" s="18">
        <v>0.7</v>
      </c>
      <c r="V20" s="4" t="s">
        <v>266</v>
      </c>
      <c r="W20" s="4" t="s">
        <v>284</v>
      </c>
      <c r="X20" s="19"/>
      <c r="AA20" s="4" t="s">
        <v>23</v>
      </c>
      <c r="AB20" s="5" t="s">
        <v>278</v>
      </c>
    </row>
    <row r="21" spans="2:28" ht="30" x14ac:dyDescent="0.25">
      <c r="B21" s="4" t="s">
        <v>156</v>
      </c>
      <c r="C21" s="4" t="str">
        <f>_xlfn.XLOOKUP(Measure_DB[[#This Row],[State Code]],TRM_Sources[State Code],TRM_Sources[State/Province],"")</f>
        <v>New Jersey</v>
      </c>
      <c r="D21" s="5" t="s">
        <v>36</v>
      </c>
      <c r="E21" s="4" t="s">
        <v>282</v>
      </c>
      <c r="F21" s="4">
        <v>433</v>
      </c>
      <c r="G21" s="4" t="s">
        <v>258</v>
      </c>
      <c r="H21" s="5" t="s">
        <v>320</v>
      </c>
      <c r="I21" s="4" t="s">
        <v>316</v>
      </c>
      <c r="J21" s="4" t="s">
        <v>24</v>
      </c>
      <c r="K21" s="4" t="s">
        <v>24</v>
      </c>
      <c r="L21" s="8">
        <v>44927</v>
      </c>
      <c r="N21" s="18">
        <v>0.49</v>
      </c>
      <c r="O21" s="4" t="s">
        <v>284</v>
      </c>
      <c r="R21" s="4">
        <v>8</v>
      </c>
      <c r="S21" s="4">
        <v>2969</v>
      </c>
      <c r="T21" s="4">
        <v>4573</v>
      </c>
      <c r="U21" s="18">
        <v>0.7</v>
      </c>
      <c r="V21" s="4" t="s">
        <v>266</v>
      </c>
      <c r="W21" s="4" t="s">
        <v>284</v>
      </c>
      <c r="X21" s="19"/>
      <c r="AA21" s="4" t="s">
        <v>23</v>
      </c>
      <c r="AB21" s="5" t="s">
        <v>278</v>
      </c>
    </row>
    <row r="22" spans="2:28" ht="45" x14ac:dyDescent="0.25">
      <c r="B22" s="4" t="s">
        <v>156</v>
      </c>
      <c r="C22" s="4" t="str">
        <f>_xlfn.XLOOKUP(Measure_DB[[#This Row],[State Code]],TRM_Sources[State Code],TRM_Sources[State/Province],"")</f>
        <v>New Jersey</v>
      </c>
      <c r="D22" s="5" t="s">
        <v>36</v>
      </c>
      <c r="E22" s="4" t="s">
        <v>282</v>
      </c>
      <c r="F22" s="4">
        <v>433</v>
      </c>
      <c r="G22" s="4" t="s">
        <v>259</v>
      </c>
      <c r="H22" s="5" t="s">
        <v>386</v>
      </c>
      <c r="I22" s="4" t="s">
        <v>317</v>
      </c>
      <c r="J22" s="4" t="s">
        <v>24</v>
      </c>
      <c r="K22" s="4" t="s">
        <v>24</v>
      </c>
      <c r="L22" s="8">
        <v>44927</v>
      </c>
      <c r="N22" s="18">
        <v>0.49</v>
      </c>
      <c r="O22" s="4" t="s">
        <v>284</v>
      </c>
      <c r="R22" s="4">
        <v>8</v>
      </c>
      <c r="S22" s="4">
        <v>2969</v>
      </c>
      <c r="T22" s="4">
        <v>4573</v>
      </c>
      <c r="U22" s="18">
        <v>0.7</v>
      </c>
      <c r="V22" s="4" t="s">
        <v>266</v>
      </c>
      <c r="W22" s="4" t="s">
        <v>284</v>
      </c>
      <c r="X22" s="19"/>
      <c r="AA22" s="4" t="s">
        <v>24</v>
      </c>
      <c r="AB22" s="5" t="s">
        <v>278</v>
      </c>
    </row>
    <row r="23" spans="2:28" ht="30" x14ac:dyDescent="0.25">
      <c r="B23" s="4" t="s">
        <v>156</v>
      </c>
      <c r="C23" s="4" t="str">
        <f>_xlfn.XLOOKUP(Measure_DB[[#This Row],[State Code]],TRM_Sources[State Code],TRM_Sources[State/Province],"")</f>
        <v>New Jersey</v>
      </c>
      <c r="D23" s="5" t="s">
        <v>36</v>
      </c>
      <c r="E23" s="4" t="s">
        <v>282</v>
      </c>
      <c r="F23" s="4">
        <v>433</v>
      </c>
      <c r="G23" s="4" t="s">
        <v>422</v>
      </c>
      <c r="H23" s="5" t="s">
        <v>322</v>
      </c>
      <c r="I23" s="4" t="s">
        <v>317</v>
      </c>
      <c r="J23" s="4" t="s">
        <v>24</v>
      </c>
      <c r="K23" s="4" t="s">
        <v>24</v>
      </c>
      <c r="L23" s="8">
        <v>44927</v>
      </c>
      <c r="N23" s="18">
        <v>0.38</v>
      </c>
      <c r="O23" s="4" t="s">
        <v>284</v>
      </c>
      <c r="R23" s="4">
        <v>8</v>
      </c>
      <c r="S23" s="4">
        <v>2969</v>
      </c>
      <c r="T23" s="4">
        <v>4573</v>
      </c>
      <c r="U23" s="18">
        <v>0.7</v>
      </c>
      <c r="V23" s="4" t="s">
        <v>266</v>
      </c>
      <c r="W23" s="4" t="s">
        <v>284</v>
      </c>
      <c r="X23" s="19"/>
      <c r="AA23" s="4" t="s">
        <v>23</v>
      </c>
      <c r="AB23" s="5" t="s">
        <v>278</v>
      </c>
    </row>
    <row r="24" spans="2:28" ht="90" x14ac:dyDescent="0.25">
      <c r="B24" s="4" t="s">
        <v>157</v>
      </c>
      <c r="C24" s="4" t="str">
        <f>_xlfn.XLOOKUP(Measure_DB[[#This Row],[State Code]],TRM_Sources[State Code],TRM_Sources[State/Province],"")</f>
        <v>New York</v>
      </c>
      <c r="D24" s="5" t="s">
        <v>288</v>
      </c>
      <c r="F24" s="4">
        <v>919</v>
      </c>
      <c r="G24" s="4" t="s">
        <v>269</v>
      </c>
      <c r="H24" s="5" t="s">
        <v>400</v>
      </c>
      <c r="I24" s="4" t="s">
        <v>312</v>
      </c>
      <c r="J24" s="4" t="s">
        <v>23</v>
      </c>
      <c r="K24" s="4" t="s">
        <v>24</v>
      </c>
      <c r="L24" s="8">
        <v>44806</v>
      </c>
      <c r="N24" s="18">
        <v>0.2</v>
      </c>
      <c r="O24" s="4" t="s">
        <v>284</v>
      </c>
      <c r="R24" s="4">
        <v>10</v>
      </c>
      <c r="S24" s="4">
        <v>3013</v>
      </c>
      <c r="U24" s="18">
        <v>0.92</v>
      </c>
      <c r="V24" s="4" t="s">
        <v>266</v>
      </c>
      <c r="W24" s="4" t="s">
        <v>284</v>
      </c>
      <c r="X24" s="19"/>
      <c r="AA24" s="4" t="s">
        <v>23</v>
      </c>
      <c r="AB24" s="5" t="s">
        <v>278</v>
      </c>
    </row>
    <row r="25" spans="2:28" ht="30" x14ac:dyDescent="0.25">
      <c r="B25" s="4" t="s">
        <v>157</v>
      </c>
      <c r="C25" s="4" t="str">
        <f>_xlfn.XLOOKUP(Measure_DB[[#This Row],[State Code]],TRM_Sources[State Code],TRM_Sources[State/Province],"")</f>
        <v>New York</v>
      </c>
      <c r="D25" s="5" t="s">
        <v>288</v>
      </c>
      <c r="F25" s="4">
        <v>919</v>
      </c>
      <c r="G25" s="4" t="s">
        <v>143</v>
      </c>
      <c r="H25" s="5" t="s">
        <v>402</v>
      </c>
      <c r="I25" s="4" t="s">
        <v>312</v>
      </c>
      <c r="J25" s="4" t="s">
        <v>23</v>
      </c>
      <c r="K25" s="4" t="s">
        <v>24</v>
      </c>
      <c r="L25" s="8">
        <v>44806</v>
      </c>
      <c r="N25" s="18">
        <v>0.3</v>
      </c>
      <c r="O25" s="4" t="s">
        <v>284</v>
      </c>
      <c r="R25" s="4">
        <v>10</v>
      </c>
      <c r="S25" s="4">
        <v>3013</v>
      </c>
      <c r="U25" s="18">
        <v>0.92</v>
      </c>
      <c r="V25" s="4" t="s">
        <v>266</v>
      </c>
      <c r="W25" s="4" t="s">
        <v>284</v>
      </c>
      <c r="X25" s="19"/>
      <c r="AA25" s="4" t="s">
        <v>23</v>
      </c>
      <c r="AB25" s="5" t="s">
        <v>278</v>
      </c>
    </row>
    <row r="26" spans="2:28" ht="45" x14ac:dyDescent="0.25">
      <c r="B26" s="4" t="s">
        <v>157</v>
      </c>
      <c r="C26" s="4" t="str">
        <f>_xlfn.XLOOKUP(Measure_DB[[#This Row],[State Code]],TRM_Sources[State Code],TRM_Sources[State/Province],"")</f>
        <v>New York</v>
      </c>
      <c r="D26" s="5" t="s">
        <v>288</v>
      </c>
      <c r="F26" s="4">
        <v>919</v>
      </c>
      <c r="G26" s="4" t="s">
        <v>313</v>
      </c>
      <c r="H26" s="5" t="s">
        <v>401</v>
      </c>
      <c r="I26" s="4" t="s">
        <v>312</v>
      </c>
      <c r="J26" s="4" t="s">
        <v>23</v>
      </c>
      <c r="K26" s="4" t="s">
        <v>24</v>
      </c>
      <c r="L26" s="8">
        <v>44806</v>
      </c>
      <c r="N26" s="18">
        <v>0.35</v>
      </c>
      <c r="O26" s="4" t="s">
        <v>284</v>
      </c>
      <c r="R26" s="4">
        <v>10</v>
      </c>
      <c r="S26" s="4">
        <v>3013</v>
      </c>
      <c r="U26" s="18">
        <v>0.92</v>
      </c>
      <c r="V26" s="4" t="s">
        <v>266</v>
      </c>
      <c r="W26" s="4" t="s">
        <v>284</v>
      </c>
      <c r="X26" s="19"/>
      <c r="AA26" s="4" t="s">
        <v>23</v>
      </c>
      <c r="AB26" s="5" t="s">
        <v>278</v>
      </c>
    </row>
    <row r="27" spans="2:28" x14ac:dyDescent="0.25">
      <c r="B27" s="4" t="s">
        <v>157</v>
      </c>
      <c r="C27" s="4" t="str">
        <f>_xlfn.XLOOKUP(Measure_DB[[#This Row],[State Code]],TRM_Sources[State Code],TRM_Sources[State/Province],"")</f>
        <v>New York</v>
      </c>
      <c r="D27" s="5" t="s">
        <v>288</v>
      </c>
      <c r="F27" s="4">
        <v>919</v>
      </c>
      <c r="G27" s="4" t="s">
        <v>258</v>
      </c>
      <c r="H27" s="5" t="s">
        <v>30</v>
      </c>
      <c r="I27" s="4" t="s">
        <v>312</v>
      </c>
      <c r="J27" s="4" t="s">
        <v>23</v>
      </c>
      <c r="K27" s="4" t="s">
        <v>24</v>
      </c>
      <c r="L27" s="8">
        <v>44806</v>
      </c>
      <c r="N27" s="18">
        <v>0.49</v>
      </c>
      <c r="O27" s="4" t="s">
        <v>284</v>
      </c>
      <c r="R27" s="4">
        <v>10</v>
      </c>
      <c r="S27" s="4">
        <v>3013</v>
      </c>
      <c r="U27" s="18">
        <v>0.92</v>
      </c>
      <c r="V27" s="4" t="s">
        <v>266</v>
      </c>
      <c r="W27" s="4" t="s">
        <v>284</v>
      </c>
      <c r="X27" s="19"/>
      <c r="AA27" s="4" t="s">
        <v>23</v>
      </c>
      <c r="AB27" s="5" t="s">
        <v>278</v>
      </c>
    </row>
    <row r="28" spans="2:28" x14ac:dyDescent="0.25">
      <c r="B28" s="4" t="s">
        <v>194</v>
      </c>
      <c r="C28" s="4" t="str">
        <f>_xlfn.XLOOKUP(Measure_DB[[#This Row],[State Code]],TRM_Sources[State Code],TRM_Sources[State/Province],"")</f>
        <v>Pennsylvania</v>
      </c>
      <c r="D28" s="5" t="s">
        <v>36</v>
      </c>
      <c r="E28" s="4" t="s">
        <v>292</v>
      </c>
      <c r="F28" s="4">
        <v>25</v>
      </c>
      <c r="G28" s="4" t="s">
        <v>269</v>
      </c>
      <c r="H28" s="5" t="s">
        <v>34</v>
      </c>
      <c r="I28" s="4" t="s">
        <v>312</v>
      </c>
      <c r="J28" s="4" t="s">
        <v>24</v>
      </c>
      <c r="K28" s="4" t="s">
        <v>24</v>
      </c>
      <c r="N28" s="18">
        <v>0.24</v>
      </c>
      <c r="O28" s="4" t="s">
        <v>284</v>
      </c>
      <c r="R28" s="4">
        <v>8</v>
      </c>
      <c r="S28" s="4">
        <v>2294</v>
      </c>
      <c r="U28" s="18">
        <v>0.48</v>
      </c>
      <c r="V28" s="4" t="s">
        <v>266</v>
      </c>
      <c r="W28" s="4" t="s">
        <v>284</v>
      </c>
      <c r="X28" s="19"/>
      <c r="AA28" s="4" t="s">
        <v>23</v>
      </c>
      <c r="AB28" s="5" t="s">
        <v>278</v>
      </c>
    </row>
    <row r="29" spans="2:28" x14ac:dyDescent="0.25">
      <c r="B29" s="4" t="s">
        <v>194</v>
      </c>
      <c r="C29" s="4" t="str">
        <f>_xlfn.XLOOKUP(Measure_DB[[#This Row],[State Code]],TRM_Sources[State Code],TRM_Sources[State/Province],"")</f>
        <v>Pennsylvania</v>
      </c>
      <c r="D29" s="5" t="s">
        <v>36</v>
      </c>
      <c r="E29" s="4" t="s">
        <v>292</v>
      </c>
      <c r="F29" s="4">
        <v>25</v>
      </c>
      <c r="G29" s="4" t="s">
        <v>143</v>
      </c>
      <c r="H29" s="5" t="s">
        <v>12</v>
      </c>
      <c r="I29" s="4" t="s">
        <v>312</v>
      </c>
      <c r="J29" s="4" t="s">
        <v>24</v>
      </c>
      <c r="K29" s="4" t="s">
        <v>24</v>
      </c>
      <c r="N29" s="18">
        <v>0.28000000000000003</v>
      </c>
      <c r="O29" s="4" t="s">
        <v>284</v>
      </c>
      <c r="R29" s="4">
        <v>8</v>
      </c>
      <c r="S29" s="4">
        <v>2294</v>
      </c>
      <c r="U29" s="18">
        <v>0.48</v>
      </c>
      <c r="V29" s="4" t="s">
        <v>266</v>
      </c>
      <c r="W29" s="4" t="s">
        <v>284</v>
      </c>
      <c r="X29" s="19"/>
      <c r="AA29" s="4" t="s">
        <v>23</v>
      </c>
      <c r="AB29" s="5" t="s">
        <v>278</v>
      </c>
    </row>
    <row r="30" spans="2:28" x14ac:dyDescent="0.25">
      <c r="B30" s="4" t="s">
        <v>194</v>
      </c>
      <c r="C30" s="4" t="str">
        <f>_xlfn.XLOOKUP(Measure_DB[[#This Row],[State Code]],TRM_Sources[State Code],TRM_Sources[State/Province],"")</f>
        <v>Pennsylvania</v>
      </c>
      <c r="D30" s="5" t="s">
        <v>36</v>
      </c>
      <c r="E30" s="4" t="s">
        <v>292</v>
      </c>
      <c r="F30" s="4">
        <v>25</v>
      </c>
      <c r="G30" s="4" t="s">
        <v>313</v>
      </c>
      <c r="H30" s="5" t="s">
        <v>403</v>
      </c>
      <c r="I30" s="4" t="s">
        <v>312</v>
      </c>
      <c r="J30" s="4" t="s">
        <v>24</v>
      </c>
      <c r="K30" s="4" t="s">
        <v>24</v>
      </c>
      <c r="N30" s="18">
        <v>0.38</v>
      </c>
      <c r="O30" s="4" t="s">
        <v>284</v>
      </c>
      <c r="R30" s="4">
        <v>8</v>
      </c>
      <c r="S30" s="4">
        <v>2294</v>
      </c>
      <c r="U30" s="18">
        <v>0.48</v>
      </c>
      <c r="V30" s="4" t="s">
        <v>266</v>
      </c>
      <c r="W30" s="4" t="s">
        <v>284</v>
      </c>
      <c r="X30" s="19"/>
      <c r="AA30" s="4" t="s">
        <v>23</v>
      </c>
      <c r="AB30" s="5" t="s">
        <v>278</v>
      </c>
    </row>
    <row r="31" spans="2:28" ht="45" x14ac:dyDescent="0.25">
      <c r="B31" s="4" t="s">
        <v>144</v>
      </c>
      <c r="C31" s="4" t="str">
        <f>_xlfn.XLOOKUP(Measure_DB[[#This Row],[State Code]],TRM_Sources[State Code],TRM_Sources[State/Province],"")</f>
        <v>Illinois</v>
      </c>
      <c r="D31" s="5" t="s">
        <v>36</v>
      </c>
      <c r="E31" s="4" t="s">
        <v>4</v>
      </c>
      <c r="F31" s="4">
        <v>754</v>
      </c>
      <c r="G31" s="4" t="s">
        <v>258</v>
      </c>
      <c r="H31" s="5" t="s">
        <v>329</v>
      </c>
      <c r="I31" s="4" t="s">
        <v>312</v>
      </c>
      <c r="J31" s="4" t="s">
        <v>23</v>
      </c>
      <c r="K31" s="4" t="s">
        <v>24</v>
      </c>
      <c r="M31" s="8">
        <v>46023</v>
      </c>
      <c r="N31" s="18">
        <v>0.49</v>
      </c>
      <c r="O31" s="4" t="s">
        <v>37</v>
      </c>
      <c r="P31" s="4">
        <v>0.61</v>
      </c>
      <c r="Q31" s="4" t="s">
        <v>260</v>
      </c>
      <c r="R31" s="4">
        <v>15</v>
      </c>
      <c r="S31" s="4">
        <v>4453</v>
      </c>
      <c r="T31" s="4">
        <v>3379</v>
      </c>
      <c r="U31" s="18">
        <v>0.6</v>
      </c>
      <c r="V31" s="4" t="s">
        <v>266</v>
      </c>
      <c r="W31" s="4" t="s">
        <v>37</v>
      </c>
      <c r="X31" s="19">
        <v>0.59</v>
      </c>
      <c r="Y31" s="4" t="s">
        <v>260</v>
      </c>
      <c r="Z31" s="4" t="s">
        <v>274</v>
      </c>
      <c r="AA31" s="4" t="s">
        <v>23</v>
      </c>
      <c r="AB31" s="5" t="s">
        <v>278</v>
      </c>
    </row>
    <row r="32" spans="2:28" ht="30" x14ac:dyDescent="0.25">
      <c r="B32" s="4" t="s">
        <v>144</v>
      </c>
      <c r="C32" s="4" t="str">
        <f>_xlfn.XLOOKUP(Measure_DB[[#This Row],[State Code]],TRM_Sources[State Code],TRM_Sources[State/Province],"")</f>
        <v>Illinois</v>
      </c>
      <c r="D32" s="5" t="s">
        <v>36</v>
      </c>
      <c r="E32" s="4" t="s">
        <v>4</v>
      </c>
      <c r="F32" s="4">
        <v>754</v>
      </c>
      <c r="G32" s="4" t="s">
        <v>259</v>
      </c>
      <c r="H32" s="5" t="s">
        <v>407</v>
      </c>
      <c r="I32" s="4" t="s">
        <v>317</v>
      </c>
      <c r="J32" s="4" t="s">
        <v>23</v>
      </c>
      <c r="K32" s="4" t="s">
        <v>24</v>
      </c>
      <c r="M32" s="8">
        <v>46023</v>
      </c>
      <c r="N32" s="18">
        <v>0.61</v>
      </c>
      <c r="O32" s="4" t="s">
        <v>37</v>
      </c>
      <c r="P32" s="4">
        <v>31</v>
      </c>
      <c r="Q32" s="4" t="s">
        <v>347</v>
      </c>
      <c r="R32" s="4">
        <v>15</v>
      </c>
      <c r="S32" s="4">
        <v>4453</v>
      </c>
      <c r="T32" s="4">
        <v>3379</v>
      </c>
      <c r="U32" s="18">
        <v>0.6</v>
      </c>
      <c r="V32" s="4" t="s">
        <v>266</v>
      </c>
      <c r="W32" s="4" t="s">
        <v>37</v>
      </c>
      <c r="X32" s="19">
        <v>56</v>
      </c>
      <c r="Y32" s="4" t="s">
        <v>347</v>
      </c>
      <c r="Z32" s="4" t="s">
        <v>274</v>
      </c>
      <c r="AA32" s="4" t="s">
        <v>23</v>
      </c>
      <c r="AB32" s="5" t="s">
        <v>278</v>
      </c>
    </row>
    <row r="33" spans="2:28" ht="30" x14ac:dyDescent="0.25">
      <c r="B33" s="4" t="s">
        <v>144</v>
      </c>
      <c r="C33" s="4" t="str">
        <f>_xlfn.XLOOKUP(Measure_DB[[#This Row],[State Code]],TRM_Sources[State Code],TRM_Sources[State/Province],"")</f>
        <v>Illinois</v>
      </c>
      <c r="D33" s="5" t="s">
        <v>36</v>
      </c>
      <c r="E33" s="4" t="s">
        <v>4</v>
      </c>
      <c r="F33" s="4">
        <v>754</v>
      </c>
      <c r="G33" s="4" t="s">
        <v>269</v>
      </c>
      <c r="H33" s="5" t="s">
        <v>404</v>
      </c>
      <c r="I33" s="4" t="s">
        <v>316</v>
      </c>
      <c r="J33" s="4" t="s">
        <v>23</v>
      </c>
      <c r="K33" s="4" t="s">
        <v>24</v>
      </c>
      <c r="M33" s="8">
        <v>46023</v>
      </c>
      <c r="N33" s="18">
        <v>0.24</v>
      </c>
      <c r="O33" s="4" t="s">
        <v>37</v>
      </c>
      <c r="P33" s="4">
        <v>338</v>
      </c>
      <c r="Q33" s="4" t="s">
        <v>348</v>
      </c>
      <c r="R33" s="4">
        <v>15</v>
      </c>
      <c r="S33" s="4">
        <v>3266</v>
      </c>
      <c r="T33" s="4">
        <v>3379</v>
      </c>
      <c r="U33" s="18">
        <v>0.6</v>
      </c>
      <c r="V33" s="4" t="s">
        <v>266</v>
      </c>
      <c r="W33" s="4" t="s">
        <v>37</v>
      </c>
      <c r="X33" s="19">
        <v>125</v>
      </c>
      <c r="Y33" s="4" t="s">
        <v>348</v>
      </c>
      <c r="Z33" s="4" t="s">
        <v>274</v>
      </c>
      <c r="AA33" s="4" t="s">
        <v>23</v>
      </c>
      <c r="AB33" s="5" t="s">
        <v>278</v>
      </c>
    </row>
    <row r="34" spans="2:28" ht="30" x14ac:dyDescent="0.25">
      <c r="B34" s="4" t="s">
        <v>144</v>
      </c>
      <c r="C34" s="4" t="str">
        <f>_xlfn.XLOOKUP(Measure_DB[[#This Row],[State Code]],TRM_Sources[State Code],TRM_Sources[State/Province],"")</f>
        <v>Illinois</v>
      </c>
      <c r="D34" s="5" t="s">
        <v>36</v>
      </c>
      <c r="E34" s="4" t="s">
        <v>4</v>
      </c>
      <c r="F34" s="4">
        <v>754</v>
      </c>
      <c r="G34" s="4" t="s">
        <v>143</v>
      </c>
      <c r="H34" s="5" t="s">
        <v>405</v>
      </c>
      <c r="I34" s="4" t="s">
        <v>316</v>
      </c>
      <c r="J34" s="4" t="s">
        <v>23</v>
      </c>
      <c r="K34" s="4" t="s">
        <v>24</v>
      </c>
      <c r="M34" s="8">
        <v>46023</v>
      </c>
      <c r="N34" s="18">
        <v>0.28000000000000003</v>
      </c>
      <c r="O34" s="4" t="s">
        <v>37</v>
      </c>
      <c r="P34" s="4">
        <v>239</v>
      </c>
      <c r="Q34" s="4" t="s">
        <v>348</v>
      </c>
      <c r="R34" s="4">
        <v>15</v>
      </c>
      <c r="S34" s="4">
        <v>3266</v>
      </c>
      <c r="T34" s="4">
        <v>3379</v>
      </c>
      <c r="U34" s="18">
        <v>0.6</v>
      </c>
      <c r="V34" s="4" t="s">
        <v>266</v>
      </c>
      <c r="W34" s="4" t="s">
        <v>37</v>
      </c>
      <c r="X34" s="19">
        <v>65</v>
      </c>
      <c r="Y34" s="4" t="s">
        <v>348</v>
      </c>
      <c r="Z34" s="4" t="s">
        <v>274</v>
      </c>
      <c r="AA34" s="4" t="s">
        <v>23</v>
      </c>
      <c r="AB34" s="5" t="s">
        <v>278</v>
      </c>
    </row>
    <row r="35" spans="2:28" ht="60" x14ac:dyDescent="0.25">
      <c r="B35" s="4" t="s">
        <v>144</v>
      </c>
      <c r="C35" s="4" t="str">
        <f>_xlfn.XLOOKUP(Measure_DB[[#This Row],[State Code]],TRM_Sources[State Code],TRM_Sources[State/Province],"")</f>
        <v>Illinois</v>
      </c>
      <c r="D35" s="5" t="s">
        <v>36</v>
      </c>
      <c r="E35" s="4" t="s">
        <v>4</v>
      </c>
      <c r="F35" s="4">
        <v>754</v>
      </c>
      <c r="G35" s="4" t="s">
        <v>313</v>
      </c>
      <c r="H35" s="5" t="s">
        <v>406</v>
      </c>
      <c r="I35" s="4" t="s">
        <v>317</v>
      </c>
      <c r="J35" s="4" t="s">
        <v>23</v>
      </c>
      <c r="K35" s="4" t="s">
        <v>24</v>
      </c>
      <c r="M35" s="8">
        <v>46023</v>
      </c>
      <c r="N35" s="18">
        <v>0.38</v>
      </c>
      <c r="O35" s="4" t="s">
        <v>37</v>
      </c>
      <c r="P35" s="4">
        <v>31</v>
      </c>
      <c r="Q35" s="4" t="s">
        <v>347</v>
      </c>
      <c r="R35" s="4">
        <v>15</v>
      </c>
      <c r="S35" s="4">
        <v>3266</v>
      </c>
      <c r="T35" s="4">
        <v>3379</v>
      </c>
      <c r="U35" s="18">
        <v>0.6</v>
      </c>
      <c r="V35" s="4" t="s">
        <v>266</v>
      </c>
      <c r="W35" s="4" t="s">
        <v>37</v>
      </c>
      <c r="X35" s="19">
        <v>50</v>
      </c>
      <c r="Y35" s="4" t="s">
        <v>347</v>
      </c>
      <c r="Z35" s="4" t="s">
        <v>274</v>
      </c>
      <c r="AA35" s="4" t="s">
        <v>23</v>
      </c>
      <c r="AB35" s="5" t="s">
        <v>278</v>
      </c>
    </row>
    <row r="36" spans="2:28" ht="60" x14ac:dyDescent="0.25">
      <c r="B36" s="4" t="s">
        <v>144</v>
      </c>
      <c r="C36" s="4" t="str">
        <f>_xlfn.XLOOKUP(Measure_DB[[#This Row],[State Code]],TRM_Sources[State Code],TRM_Sources[State/Province],"")</f>
        <v>Illinois</v>
      </c>
      <c r="D36" s="5" t="s">
        <v>36</v>
      </c>
      <c r="E36" s="4" t="s">
        <v>4</v>
      </c>
      <c r="F36" s="4">
        <v>754</v>
      </c>
      <c r="G36" s="4" t="s">
        <v>422</v>
      </c>
      <c r="H36" s="5" t="s">
        <v>408</v>
      </c>
      <c r="I36" s="4" t="s">
        <v>317</v>
      </c>
      <c r="J36" s="4" t="s">
        <v>23</v>
      </c>
      <c r="K36" s="4" t="s">
        <v>24</v>
      </c>
      <c r="M36" s="8">
        <v>46023</v>
      </c>
      <c r="N36" s="18">
        <v>0.51</v>
      </c>
      <c r="O36" s="4" t="s">
        <v>37</v>
      </c>
      <c r="P36" s="4">
        <v>31</v>
      </c>
      <c r="Q36" s="4" t="s">
        <v>347</v>
      </c>
      <c r="R36" s="4">
        <v>15</v>
      </c>
      <c r="S36" s="4">
        <v>3266</v>
      </c>
      <c r="T36" s="4">
        <v>3379</v>
      </c>
      <c r="U36" s="18">
        <v>0.6</v>
      </c>
      <c r="V36" s="4" t="s">
        <v>266</v>
      </c>
      <c r="W36" s="4" t="s">
        <v>37</v>
      </c>
      <c r="X36" s="19">
        <v>50</v>
      </c>
      <c r="Y36" s="4" t="s">
        <v>347</v>
      </c>
      <c r="Z36" s="4" t="s">
        <v>274</v>
      </c>
      <c r="AA36" s="4" t="s">
        <v>23</v>
      </c>
      <c r="AB36" s="5" t="s">
        <v>278</v>
      </c>
    </row>
    <row r="37" spans="2:28" ht="45" x14ac:dyDescent="0.25">
      <c r="B37" s="4" t="s">
        <v>177</v>
      </c>
      <c r="C37" s="4" t="str">
        <f>_xlfn.XLOOKUP(Measure_DB[[#This Row],[State Code]],TRM_Sources[State Code],TRM_Sources[State/Province],"")</f>
        <v>Indiana</v>
      </c>
      <c r="D37" s="5" t="s">
        <v>36</v>
      </c>
      <c r="E37" s="4" t="s">
        <v>4</v>
      </c>
      <c r="F37" s="4">
        <v>754</v>
      </c>
      <c r="G37" s="4" t="s">
        <v>258</v>
      </c>
      <c r="H37" s="5" t="s">
        <v>329</v>
      </c>
      <c r="I37" s="4" t="s">
        <v>312</v>
      </c>
      <c r="J37" s="4" t="s">
        <v>23</v>
      </c>
      <c r="K37" s="4" t="s">
        <v>24</v>
      </c>
      <c r="M37" s="8">
        <v>46023</v>
      </c>
      <c r="N37" s="18">
        <v>0.49</v>
      </c>
      <c r="O37" s="4" t="s">
        <v>37</v>
      </c>
      <c r="P37" s="4">
        <v>0.61</v>
      </c>
      <c r="Q37" s="4" t="s">
        <v>260</v>
      </c>
      <c r="R37" s="4">
        <v>15</v>
      </c>
      <c r="S37" s="4">
        <v>4453</v>
      </c>
      <c r="T37" s="4">
        <v>3379</v>
      </c>
      <c r="U37" s="18">
        <v>0.6</v>
      </c>
      <c r="V37" s="4" t="s">
        <v>266</v>
      </c>
      <c r="W37" s="4" t="s">
        <v>37</v>
      </c>
      <c r="X37" s="19">
        <v>0.59</v>
      </c>
      <c r="Y37" s="4" t="s">
        <v>260</v>
      </c>
      <c r="Z37" s="4" t="s">
        <v>274</v>
      </c>
      <c r="AA37" s="4" t="s">
        <v>23</v>
      </c>
      <c r="AB37" s="5" t="s">
        <v>278</v>
      </c>
    </row>
    <row r="38" spans="2:28" ht="30" x14ac:dyDescent="0.25">
      <c r="B38" s="4" t="s">
        <v>177</v>
      </c>
      <c r="C38" s="4" t="str">
        <f>_xlfn.XLOOKUP(Measure_DB[[#This Row],[State Code]],TRM_Sources[State Code],TRM_Sources[State/Province],"")</f>
        <v>Indiana</v>
      </c>
      <c r="D38" s="5" t="s">
        <v>36</v>
      </c>
      <c r="E38" s="4" t="s">
        <v>4</v>
      </c>
      <c r="F38" s="4">
        <v>754</v>
      </c>
      <c r="G38" s="4" t="s">
        <v>259</v>
      </c>
      <c r="H38" s="5" t="s">
        <v>407</v>
      </c>
      <c r="I38" s="4" t="s">
        <v>317</v>
      </c>
      <c r="J38" s="4" t="s">
        <v>23</v>
      </c>
      <c r="K38" s="4" t="s">
        <v>24</v>
      </c>
      <c r="M38" s="8">
        <v>46023</v>
      </c>
      <c r="N38" s="18">
        <v>0.61</v>
      </c>
      <c r="O38" s="4" t="s">
        <v>37</v>
      </c>
      <c r="P38" s="4">
        <v>31</v>
      </c>
      <c r="Q38" s="4" t="s">
        <v>347</v>
      </c>
      <c r="R38" s="4">
        <v>15</v>
      </c>
      <c r="S38" s="4">
        <v>4453</v>
      </c>
      <c r="T38" s="4">
        <v>3379</v>
      </c>
      <c r="U38" s="18">
        <v>0.6</v>
      </c>
      <c r="V38" s="4" t="s">
        <v>266</v>
      </c>
      <c r="W38" s="4" t="s">
        <v>37</v>
      </c>
      <c r="X38" s="19">
        <v>56</v>
      </c>
      <c r="Y38" s="4" t="s">
        <v>347</v>
      </c>
      <c r="Z38" s="4" t="s">
        <v>274</v>
      </c>
      <c r="AA38" s="4" t="s">
        <v>23</v>
      </c>
      <c r="AB38" s="5" t="s">
        <v>278</v>
      </c>
    </row>
    <row r="39" spans="2:28" ht="30" x14ac:dyDescent="0.25">
      <c r="B39" s="4" t="s">
        <v>177</v>
      </c>
      <c r="C39" s="4" t="str">
        <f>_xlfn.XLOOKUP(Measure_DB[[#This Row],[State Code]],TRM_Sources[State Code],TRM_Sources[State/Province],"")</f>
        <v>Indiana</v>
      </c>
      <c r="D39" s="5" t="s">
        <v>36</v>
      </c>
      <c r="E39" s="4" t="s">
        <v>4</v>
      </c>
      <c r="F39" s="4">
        <v>754</v>
      </c>
      <c r="G39" s="4" t="s">
        <v>269</v>
      </c>
      <c r="H39" s="5" t="s">
        <v>404</v>
      </c>
      <c r="I39" s="4" t="s">
        <v>316</v>
      </c>
      <c r="J39" s="4" t="s">
        <v>23</v>
      </c>
      <c r="K39" s="4" t="s">
        <v>24</v>
      </c>
      <c r="M39" s="8">
        <v>46023</v>
      </c>
      <c r="N39" s="18">
        <v>0.24</v>
      </c>
      <c r="O39" s="4" t="s">
        <v>37</v>
      </c>
      <c r="P39" s="4">
        <v>338</v>
      </c>
      <c r="Q39" s="4" t="s">
        <v>348</v>
      </c>
      <c r="R39" s="4">
        <v>15</v>
      </c>
      <c r="S39" s="4">
        <v>3266</v>
      </c>
      <c r="T39" s="4">
        <v>3379</v>
      </c>
      <c r="U39" s="18">
        <v>0.6</v>
      </c>
      <c r="V39" s="4" t="s">
        <v>266</v>
      </c>
      <c r="W39" s="4" t="s">
        <v>37</v>
      </c>
      <c r="X39" s="19">
        <v>125</v>
      </c>
      <c r="Y39" s="4" t="s">
        <v>348</v>
      </c>
      <c r="Z39" s="4" t="s">
        <v>274</v>
      </c>
      <c r="AA39" s="4" t="s">
        <v>23</v>
      </c>
      <c r="AB39" s="5" t="s">
        <v>278</v>
      </c>
    </row>
    <row r="40" spans="2:28" ht="30" x14ac:dyDescent="0.25">
      <c r="B40" s="4" t="s">
        <v>177</v>
      </c>
      <c r="C40" s="4" t="str">
        <f>_xlfn.XLOOKUP(Measure_DB[[#This Row],[State Code]],TRM_Sources[State Code],TRM_Sources[State/Province],"")</f>
        <v>Indiana</v>
      </c>
      <c r="D40" s="5" t="s">
        <v>36</v>
      </c>
      <c r="E40" s="4" t="s">
        <v>4</v>
      </c>
      <c r="F40" s="4">
        <v>754</v>
      </c>
      <c r="G40" s="4" t="s">
        <v>143</v>
      </c>
      <c r="H40" s="5" t="s">
        <v>405</v>
      </c>
      <c r="I40" s="4" t="s">
        <v>316</v>
      </c>
      <c r="J40" s="4" t="s">
        <v>23</v>
      </c>
      <c r="K40" s="4" t="s">
        <v>24</v>
      </c>
      <c r="M40" s="8">
        <v>46023</v>
      </c>
      <c r="N40" s="18">
        <v>0.28000000000000003</v>
      </c>
      <c r="O40" s="4" t="s">
        <v>37</v>
      </c>
      <c r="P40" s="4">
        <v>239</v>
      </c>
      <c r="Q40" s="4" t="s">
        <v>348</v>
      </c>
      <c r="R40" s="4">
        <v>15</v>
      </c>
      <c r="S40" s="4">
        <v>3266</v>
      </c>
      <c r="T40" s="4">
        <v>3379</v>
      </c>
      <c r="U40" s="18">
        <v>0.6</v>
      </c>
      <c r="V40" s="4" t="s">
        <v>266</v>
      </c>
      <c r="W40" s="4" t="s">
        <v>37</v>
      </c>
      <c r="X40" s="19">
        <v>65</v>
      </c>
      <c r="Y40" s="4" t="s">
        <v>348</v>
      </c>
      <c r="Z40" s="4" t="s">
        <v>274</v>
      </c>
      <c r="AA40" s="4" t="s">
        <v>23</v>
      </c>
      <c r="AB40" s="5" t="s">
        <v>278</v>
      </c>
    </row>
    <row r="41" spans="2:28" ht="60" x14ac:dyDescent="0.25">
      <c r="B41" s="4" t="s">
        <v>177</v>
      </c>
      <c r="C41" s="4" t="str">
        <f>_xlfn.XLOOKUP(Measure_DB[[#This Row],[State Code]],TRM_Sources[State Code],TRM_Sources[State/Province],"")</f>
        <v>Indiana</v>
      </c>
      <c r="D41" s="5" t="s">
        <v>36</v>
      </c>
      <c r="E41" s="4" t="s">
        <v>4</v>
      </c>
      <c r="F41" s="4">
        <v>754</v>
      </c>
      <c r="G41" s="4" t="s">
        <v>313</v>
      </c>
      <c r="H41" s="5" t="s">
        <v>406</v>
      </c>
      <c r="I41" s="4" t="s">
        <v>317</v>
      </c>
      <c r="J41" s="4" t="s">
        <v>23</v>
      </c>
      <c r="K41" s="4" t="s">
        <v>24</v>
      </c>
      <c r="M41" s="8">
        <v>46023</v>
      </c>
      <c r="N41" s="18">
        <v>0.38</v>
      </c>
      <c r="O41" s="4" t="s">
        <v>37</v>
      </c>
      <c r="P41" s="4">
        <v>31</v>
      </c>
      <c r="Q41" s="4" t="s">
        <v>347</v>
      </c>
      <c r="R41" s="4">
        <v>15</v>
      </c>
      <c r="S41" s="4">
        <v>3266</v>
      </c>
      <c r="T41" s="4">
        <v>3379</v>
      </c>
      <c r="U41" s="18">
        <v>0.6</v>
      </c>
      <c r="V41" s="4" t="s">
        <v>266</v>
      </c>
      <c r="W41" s="4" t="s">
        <v>37</v>
      </c>
      <c r="X41" s="19">
        <v>50</v>
      </c>
      <c r="Y41" s="4" t="s">
        <v>347</v>
      </c>
      <c r="Z41" s="4" t="s">
        <v>274</v>
      </c>
      <c r="AA41" s="4" t="s">
        <v>23</v>
      </c>
      <c r="AB41" s="5" t="s">
        <v>278</v>
      </c>
    </row>
    <row r="42" spans="2:28" ht="60" x14ac:dyDescent="0.25">
      <c r="B42" s="4" t="s">
        <v>177</v>
      </c>
      <c r="C42" s="4" t="str">
        <f>_xlfn.XLOOKUP(Measure_DB[[#This Row],[State Code]],TRM_Sources[State Code],TRM_Sources[State/Province],"")</f>
        <v>Indiana</v>
      </c>
      <c r="D42" s="5" t="s">
        <v>36</v>
      </c>
      <c r="E42" s="4" t="s">
        <v>4</v>
      </c>
      <c r="F42" s="4">
        <v>754</v>
      </c>
      <c r="G42" s="4" t="s">
        <v>422</v>
      </c>
      <c r="H42" s="5" t="s">
        <v>408</v>
      </c>
      <c r="I42" s="4" t="s">
        <v>317</v>
      </c>
      <c r="J42" s="4" t="s">
        <v>23</v>
      </c>
      <c r="K42" s="4" t="s">
        <v>24</v>
      </c>
      <c r="M42" s="8">
        <v>46023</v>
      </c>
      <c r="N42" s="18">
        <v>0.51</v>
      </c>
      <c r="O42" s="4" t="s">
        <v>37</v>
      </c>
      <c r="P42" s="4">
        <v>31</v>
      </c>
      <c r="Q42" s="4" t="s">
        <v>347</v>
      </c>
      <c r="R42" s="4">
        <v>15</v>
      </c>
      <c r="S42" s="4">
        <v>3266</v>
      </c>
      <c r="T42" s="4">
        <v>3379</v>
      </c>
      <c r="U42" s="18">
        <v>0.6</v>
      </c>
      <c r="V42" s="4" t="s">
        <v>266</v>
      </c>
      <c r="W42" s="4" t="s">
        <v>37</v>
      </c>
      <c r="X42" s="19">
        <v>50</v>
      </c>
      <c r="Y42" s="4" t="s">
        <v>347</v>
      </c>
      <c r="Z42" s="4" t="s">
        <v>274</v>
      </c>
      <c r="AA42" s="4" t="s">
        <v>23</v>
      </c>
      <c r="AB42" s="5" t="s">
        <v>278</v>
      </c>
    </row>
    <row r="43" spans="2:28" ht="45" x14ac:dyDescent="0.25">
      <c r="B43" s="4" t="s">
        <v>148</v>
      </c>
      <c r="C43" s="4" t="str">
        <f>_xlfn.XLOOKUP(Measure_DB[[#This Row],[State Code]],TRM_Sources[State Code],TRM_Sources[State/Province],"")</f>
        <v>Michigan</v>
      </c>
      <c r="D43" s="5" t="s">
        <v>293</v>
      </c>
      <c r="E43" s="4" t="s">
        <v>294</v>
      </c>
      <c r="F43" s="4" t="s">
        <v>52</v>
      </c>
      <c r="G43" s="4" t="s">
        <v>269</v>
      </c>
      <c r="H43" s="5" t="s">
        <v>293</v>
      </c>
      <c r="I43" s="4" t="s">
        <v>316</v>
      </c>
      <c r="J43" s="4" t="s">
        <v>23</v>
      </c>
      <c r="K43" s="4" t="s">
        <v>24</v>
      </c>
      <c r="L43" s="8">
        <v>43677</v>
      </c>
      <c r="N43" s="18">
        <v>0.3</v>
      </c>
      <c r="O43" s="4" t="s">
        <v>37</v>
      </c>
      <c r="P43" s="4">
        <v>360</v>
      </c>
      <c r="Q43" s="4" t="s">
        <v>348</v>
      </c>
      <c r="R43" s="4">
        <v>10</v>
      </c>
      <c r="S43" s="4">
        <v>2669</v>
      </c>
      <c r="T43" s="4">
        <v>2669</v>
      </c>
      <c r="U43" s="18">
        <v>0.49</v>
      </c>
      <c r="V43" s="4" t="s">
        <v>266</v>
      </c>
      <c r="W43" s="4" t="s">
        <v>37</v>
      </c>
      <c r="X43" s="19">
        <v>100</v>
      </c>
      <c r="Y43" s="4" t="s">
        <v>348</v>
      </c>
      <c r="Z43" s="4" t="s">
        <v>274</v>
      </c>
      <c r="AA43" s="4" t="s">
        <v>23</v>
      </c>
      <c r="AB43" s="5" t="s">
        <v>295</v>
      </c>
    </row>
    <row r="44" spans="2:28" ht="30" x14ac:dyDescent="0.25">
      <c r="B44" s="4" t="s">
        <v>148</v>
      </c>
      <c r="C44" s="4" t="str">
        <f>_xlfn.XLOOKUP(Measure_DB[[#This Row],[State Code]],TRM_Sources[State Code],TRM_Sources[State/Province],"")</f>
        <v>Michigan</v>
      </c>
      <c r="D44" s="5" t="s">
        <v>296</v>
      </c>
      <c r="E44" s="4" t="s">
        <v>297</v>
      </c>
      <c r="F44" s="4" t="s">
        <v>52</v>
      </c>
      <c r="G44" s="4" t="s">
        <v>143</v>
      </c>
      <c r="H44" s="5" t="s">
        <v>296</v>
      </c>
      <c r="I44" s="4" t="s">
        <v>312</v>
      </c>
      <c r="J44" s="4" t="s">
        <v>23</v>
      </c>
      <c r="K44" s="4" t="s">
        <v>24</v>
      </c>
      <c r="L44" s="8">
        <v>41851</v>
      </c>
      <c r="N44" s="18">
        <v>0.3</v>
      </c>
      <c r="O44" s="4" t="s">
        <v>37</v>
      </c>
      <c r="P44" s="4">
        <v>1.1000000000000001</v>
      </c>
      <c r="Q44" s="4" t="s">
        <v>260</v>
      </c>
      <c r="R44" s="4">
        <v>12</v>
      </c>
      <c r="S44" s="4">
        <v>2669</v>
      </c>
      <c r="T44" s="4">
        <v>2669</v>
      </c>
      <c r="U44" s="18">
        <v>0.49</v>
      </c>
      <c r="V44" s="4" t="s">
        <v>266</v>
      </c>
      <c r="W44" s="4" t="s">
        <v>37</v>
      </c>
      <c r="X44" s="19">
        <v>0.3</v>
      </c>
      <c r="Y44" s="4" t="s">
        <v>260</v>
      </c>
      <c r="Z44" s="4" t="s">
        <v>274</v>
      </c>
      <c r="AA44" s="4" t="s">
        <v>23</v>
      </c>
      <c r="AB44" s="5" t="s">
        <v>295</v>
      </c>
    </row>
    <row r="45" spans="2:28" ht="30" x14ac:dyDescent="0.25">
      <c r="B45" s="4" t="s">
        <v>148</v>
      </c>
      <c r="C45" s="4" t="str">
        <f>_xlfn.XLOOKUP(Measure_DB[[#This Row],[State Code]],TRM_Sources[State Code],TRM_Sources[State/Province],"")</f>
        <v>Michigan</v>
      </c>
      <c r="D45" s="5" t="s">
        <v>30</v>
      </c>
      <c r="E45" s="4" t="s">
        <v>298</v>
      </c>
      <c r="F45" s="4" t="s">
        <v>52</v>
      </c>
      <c r="G45" s="4" t="s">
        <v>258</v>
      </c>
      <c r="H45" s="5" t="s">
        <v>30</v>
      </c>
      <c r="I45" s="4" t="s">
        <v>312</v>
      </c>
      <c r="J45" s="4" t="s">
        <v>24</v>
      </c>
      <c r="K45" s="4" t="s">
        <v>24</v>
      </c>
      <c r="L45" s="8">
        <v>43312</v>
      </c>
      <c r="N45" s="18">
        <v>0.47</v>
      </c>
      <c r="O45" s="4" t="s">
        <v>37</v>
      </c>
      <c r="P45" s="4">
        <v>0.61</v>
      </c>
      <c r="Q45" s="4" t="s">
        <v>260</v>
      </c>
      <c r="R45" s="4">
        <v>8</v>
      </c>
      <c r="S45" s="4">
        <v>2669</v>
      </c>
      <c r="T45" s="4">
        <v>2669</v>
      </c>
      <c r="U45" s="18">
        <v>0.49</v>
      </c>
      <c r="V45" s="4" t="s">
        <v>266</v>
      </c>
      <c r="W45" s="4" t="s">
        <v>37</v>
      </c>
      <c r="X45" s="19">
        <v>1.68</v>
      </c>
      <c r="Y45" s="4" t="s">
        <v>260</v>
      </c>
      <c r="Z45" s="4" t="s">
        <v>274</v>
      </c>
      <c r="AA45" s="4" t="s">
        <v>23</v>
      </c>
      <c r="AB45" s="5" t="s">
        <v>295</v>
      </c>
    </row>
    <row r="46" spans="2:28" x14ac:dyDescent="0.25">
      <c r="B46" s="4" t="s">
        <v>146</v>
      </c>
      <c r="C46" s="4" t="str">
        <f>_xlfn.XLOOKUP(Measure_DB[[#This Row],[State Code]],TRM_Sources[State Code],TRM_Sources[State/Province],"")</f>
        <v>Minnesota</v>
      </c>
      <c r="D46" s="5" t="s">
        <v>299</v>
      </c>
      <c r="E46" s="4">
        <v>4.0999999999999996</v>
      </c>
      <c r="F46" s="4">
        <v>255</v>
      </c>
      <c r="G46" s="4" t="s">
        <v>269</v>
      </c>
      <c r="H46" s="5" t="s">
        <v>319</v>
      </c>
      <c r="I46" s="4" t="s">
        <v>312</v>
      </c>
      <c r="J46" s="4" t="s">
        <v>24</v>
      </c>
      <c r="K46" s="4" t="s">
        <v>24</v>
      </c>
      <c r="L46" s="8">
        <v>44440</v>
      </c>
      <c r="N46" s="18">
        <v>0.22</v>
      </c>
      <c r="O46" s="4" t="s">
        <v>284</v>
      </c>
      <c r="R46" s="4">
        <v>8</v>
      </c>
      <c r="S46" s="4">
        <v>4439</v>
      </c>
      <c r="T46" s="4">
        <v>4576</v>
      </c>
      <c r="U46" s="18">
        <v>0.7</v>
      </c>
      <c r="V46" s="4" t="s">
        <v>266</v>
      </c>
      <c r="W46" s="4" t="s">
        <v>37</v>
      </c>
      <c r="X46" s="19">
        <v>125</v>
      </c>
      <c r="Y46" s="4" t="s">
        <v>348</v>
      </c>
      <c r="Z46" s="4" t="s">
        <v>274</v>
      </c>
      <c r="AA46" s="4" t="s">
        <v>23</v>
      </c>
      <c r="AB46" s="5" t="s">
        <v>300</v>
      </c>
    </row>
    <row r="47" spans="2:28" x14ac:dyDescent="0.25">
      <c r="B47" s="4" t="s">
        <v>146</v>
      </c>
      <c r="C47" s="4" t="str">
        <f>_xlfn.XLOOKUP(Measure_DB[[#This Row],[State Code]],TRM_Sources[State Code],TRM_Sources[State/Province],"")</f>
        <v>Minnesota</v>
      </c>
      <c r="D47" s="5" t="s">
        <v>299</v>
      </c>
      <c r="E47" s="4">
        <v>4.0999999999999996</v>
      </c>
      <c r="F47" s="4">
        <v>255</v>
      </c>
      <c r="G47" s="4" t="s">
        <v>143</v>
      </c>
      <c r="H47" s="5" t="s">
        <v>409</v>
      </c>
      <c r="I47" s="4" t="s">
        <v>312</v>
      </c>
      <c r="J47" s="4" t="s">
        <v>24</v>
      </c>
      <c r="K47" s="4" t="s">
        <v>24</v>
      </c>
      <c r="L47" s="8">
        <v>44440</v>
      </c>
      <c r="N47" s="18">
        <v>0.27</v>
      </c>
      <c r="O47" s="4" t="s">
        <v>284</v>
      </c>
      <c r="R47" s="4">
        <v>8</v>
      </c>
      <c r="S47" s="4">
        <v>4439</v>
      </c>
      <c r="T47" s="4">
        <v>4576</v>
      </c>
      <c r="U47" s="18">
        <v>0.7</v>
      </c>
      <c r="V47" s="4" t="s">
        <v>266</v>
      </c>
      <c r="W47" s="4" t="s">
        <v>37</v>
      </c>
      <c r="X47" s="19">
        <v>65</v>
      </c>
      <c r="Y47" s="4" t="s">
        <v>348</v>
      </c>
      <c r="Z47" s="4" t="s">
        <v>274</v>
      </c>
      <c r="AA47" s="4" t="s">
        <v>23</v>
      </c>
      <c r="AB47" s="5" t="s">
        <v>300</v>
      </c>
    </row>
    <row r="48" spans="2:28" x14ac:dyDescent="0.25">
      <c r="B48" s="4" t="s">
        <v>146</v>
      </c>
      <c r="C48" s="4" t="str">
        <f>_xlfn.XLOOKUP(Measure_DB[[#This Row],[State Code]],TRM_Sources[State Code],TRM_Sources[State/Province],"")</f>
        <v>Minnesota</v>
      </c>
      <c r="D48" s="5" t="s">
        <v>299</v>
      </c>
      <c r="E48" s="4">
        <v>4.0999999999999996</v>
      </c>
      <c r="F48" s="4">
        <v>255</v>
      </c>
      <c r="G48" s="4" t="s">
        <v>313</v>
      </c>
      <c r="H48" s="5" t="s">
        <v>410</v>
      </c>
      <c r="I48" s="4" t="s">
        <v>312</v>
      </c>
      <c r="J48" s="4" t="s">
        <v>24</v>
      </c>
      <c r="K48" s="4" t="s">
        <v>24</v>
      </c>
      <c r="L48" s="8">
        <v>44440</v>
      </c>
      <c r="N48" s="18">
        <v>0.38</v>
      </c>
      <c r="O48" s="4" t="s">
        <v>284</v>
      </c>
      <c r="R48" s="4">
        <v>8</v>
      </c>
      <c r="S48" s="4">
        <v>4439</v>
      </c>
      <c r="T48" s="4">
        <v>4576</v>
      </c>
      <c r="U48" s="18">
        <v>0.7</v>
      </c>
      <c r="V48" s="4" t="s">
        <v>266</v>
      </c>
      <c r="W48" s="4" t="s">
        <v>37</v>
      </c>
      <c r="X48" s="19">
        <v>125</v>
      </c>
      <c r="Y48" s="4" t="s">
        <v>348</v>
      </c>
      <c r="Z48" s="4" t="s">
        <v>274</v>
      </c>
      <c r="AA48" s="4" t="s">
        <v>23</v>
      </c>
      <c r="AB48" s="5" t="s">
        <v>300</v>
      </c>
    </row>
    <row r="49" spans="2:28" ht="30" x14ac:dyDescent="0.25">
      <c r="B49" s="4" t="s">
        <v>146</v>
      </c>
      <c r="C49" s="4" t="str">
        <f>_xlfn.XLOOKUP(Measure_DB[[#This Row],[State Code]],TRM_Sources[State Code],TRM_Sources[State/Province],"")</f>
        <v>Minnesota</v>
      </c>
      <c r="D49" s="5" t="s">
        <v>299</v>
      </c>
      <c r="E49" s="4">
        <v>4.0999999999999996</v>
      </c>
      <c r="F49" s="4">
        <v>255</v>
      </c>
      <c r="G49" s="4" t="s">
        <v>258</v>
      </c>
      <c r="H49" s="5" t="s">
        <v>320</v>
      </c>
      <c r="I49" s="4" t="s">
        <v>312</v>
      </c>
      <c r="J49" s="4" t="s">
        <v>24</v>
      </c>
      <c r="K49" s="4" t="s">
        <v>24</v>
      </c>
      <c r="L49" s="8">
        <v>44440</v>
      </c>
      <c r="N49" s="18">
        <v>0.64</v>
      </c>
      <c r="O49" s="4" t="s">
        <v>284</v>
      </c>
      <c r="R49" s="4">
        <v>8</v>
      </c>
      <c r="S49" s="4">
        <v>4439</v>
      </c>
      <c r="T49" s="4">
        <v>4576</v>
      </c>
      <c r="U49" s="18">
        <v>0.7</v>
      </c>
      <c r="V49" s="4" t="s">
        <v>266</v>
      </c>
      <c r="W49" s="4" t="s">
        <v>284</v>
      </c>
      <c r="X49" s="19"/>
      <c r="AA49" s="4" t="s">
        <v>23</v>
      </c>
      <c r="AB49" s="5" t="s">
        <v>300</v>
      </c>
    </row>
    <row r="50" spans="2:28" ht="30" x14ac:dyDescent="0.25">
      <c r="B50" s="4" t="s">
        <v>146</v>
      </c>
      <c r="C50" s="4" t="str">
        <f>_xlfn.XLOOKUP(Measure_DB[[#This Row],[State Code]],TRM_Sources[State Code],TRM_Sources[State/Province],"")</f>
        <v>Minnesota</v>
      </c>
      <c r="D50" s="5" t="s">
        <v>299</v>
      </c>
      <c r="E50" s="4">
        <v>4.0999999999999996</v>
      </c>
      <c r="F50" s="4">
        <v>255</v>
      </c>
      <c r="G50" s="4" t="s">
        <v>259</v>
      </c>
      <c r="H50" s="5" t="s">
        <v>411</v>
      </c>
      <c r="I50" s="4" t="s">
        <v>317</v>
      </c>
      <c r="J50" s="4" t="s">
        <v>24</v>
      </c>
      <c r="K50" s="4" t="s">
        <v>24</v>
      </c>
      <c r="L50" s="8">
        <v>44440</v>
      </c>
      <c r="N50" s="18">
        <v>0.77</v>
      </c>
      <c r="O50" s="4" t="s">
        <v>284</v>
      </c>
      <c r="R50" s="4">
        <v>11</v>
      </c>
      <c r="S50" s="4">
        <v>4439</v>
      </c>
      <c r="T50" s="4">
        <v>4576</v>
      </c>
      <c r="U50" s="18">
        <v>0.7</v>
      </c>
      <c r="V50" s="4" t="s">
        <v>266</v>
      </c>
      <c r="W50" s="4" t="s">
        <v>284</v>
      </c>
      <c r="X50" s="19"/>
      <c r="AA50" s="4" t="s">
        <v>23</v>
      </c>
      <c r="AB50" s="5" t="s">
        <v>300</v>
      </c>
    </row>
    <row r="51" spans="2:28" ht="30" x14ac:dyDescent="0.25">
      <c r="B51" s="4" t="s">
        <v>191</v>
      </c>
      <c r="C51" s="4" t="str">
        <f>_xlfn.XLOOKUP(Measure_DB[[#This Row],[State Code]],TRM_Sources[State Code],TRM_Sources[State/Province],"")</f>
        <v>Ohio</v>
      </c>
      <c r="D51" s="5" t="s">
        <v>301</v>
      </c>
      <c r="F51" s="4">
        <v>105</v>
      </c>
      <c r="G51" s="4" t="s">
        <v>269</v>
      </c>
      <c r="H51" s="5" t="s">
        <v>412</v>
      </c>
      <c r="I51" s="4" t="s">
        <v>312</v>
      </c>
      <c r="J51" s="4" t="s">
        <v>24</v>
      </c>
      <c r="K51" s="4" t="s">
        <v>24</v>
      </c>
      <c r="N51" s="18">
        <v>0.24</v>
      </c>
      <c r="O51" s="4" t="s">
        <v>37</v>
      </c>
      <c r="P51" s="4">
        <v>338</v>
      </c>
      <c r="Q51" s="4" t="s">
        <v>348</v>
      </c>
      <c r="R51" s="4">
        <v>8</v>
      </c>
      <c r="S51" s="4">
        <v>3526</v>
      </c>
      <c r="T51" s="4">
        <v>3672</v>
      </c>
      <c r="U51" s="18">
        <v>0.15</v>
      </c>
      <c r="V51" s="4" t="s">
        <v>266</v>
      </c>
      <c r="W51" s="4" t="s">
        <v>37</v>
      </c>
      <c r="X51" s="19">
        <v>125</v>
      </c>
      <c r="Y51" s="4" t="s">
        <v>348</v>
      </c>
      <c r="Z51" s="4" t="s">
        <v>274</v>
      </c>
      <c r="AA51" s="4" t="s">
        <v>23</v>
      </c>
      <c r="AB51" s="5"/>
    </row>
    <row r="52" spans="2:28" ht="30" x14ac:dyDescent="0.25">
      <c r="B52" s="4" t="s">
        <v>191</v>
      </c>
      <c r="C52" s="4" t="str">
        <f>_xlfn.XLOOKUP(Measure_DB[[#This Row],[State Code]],TRM_Sources[State Code],TRM_Sources[State/Province],"")</f>
        <v>Ohio</v>
      </c>
      <c r="D52" s="5" t="s">
        <v>301</v>
      </c>
      <c r="F52" s="4">
        <v>105</v>
      </c>
      <c r="G52" s="4" t="s">
        <v>143</v>
      </c>
      <c r="H52" s="5" t="s">
        <v>413</v>
      </c>
      <c r="I52" s="4" t="s">
        <v>312</v>
      </c>
      <c r="J52" s="4" t="s">
        <v>24</v>
      </c>
      <c r="K52" s="4" t="s">
        <v>24</v>
      </c>
      <c r="N52" s="18">
        <v>0.28000000000000003</v>
      </c>
      <c r="O52" s="4" t="s">
        <v>37</v>
      </c>
      <c r="P52" s="4">
        <v>239</v>
      </c>
      <c r="Q52" s="4" t="s">
        <v>348</v>
      </c>
      <c r="R52" s="4">
        <v>8</v>
      </c>
      <c r="S52" s="4">
        <v>3526</v>
      </c>
      <c r="T52" s="4">
        <v>3672</v>
      </c>
      <c r="U52" s="18">
        <v>0.9</v>
      </c>
      <c r="V52" s="4" t="s">
        <v>266</v>
      </c>
      <c r="W52" s="4" t="s">
        <v>37</v>
      </c>
      <c r="X52" s="19">
        <v>65</v>
      </c>
      <c r="Y52" s="4" t="s">
        <v>348</v>
      </c>
      <c r="Z52" s="4" t="s">
        <v>274</v>
      </c>
      <c r="AA52" s="4" t="s">
        <v>23</v>
      </c>
      <c r="AB52" s="5"/>
    </row>
    <row r="53" spans="2:28" ht="45" x14ac:dyDescent="0.25">
      <c r="B53" s="4" t="s">
        <v>201</v>
      </c>
      <c r="C53" s="4" t="str">
        <f>_xlfn.XLOOKUP(Measure_DB[[#This Row],[State Code]],TRM_Sources[State Code],TRM_Sources[State/Province],"")</f>
        <v>Wisconsin</v>
      </c>
      <c r="D53" s="5" t="s">
        <v>303</v>
      </c>
      <c r="E53" s="4">
        <v>4812</v>
      </c>
      <c r="F53" s="4">
        <v>460</v>
      </c>
      <c r="G53" s="4" t="s">
        <v>269</v>
      </c>
      <c r="H53" s="5" t="s">
        <v>303</v>
      </c>
      <c r="I53" s="4" t="s">
        <v>312</v>
      </c>
      <c r="J53" s="4" t="s">
        <v>24</v>
      </c>
      <c r="K53" s="4" t="s">
        <v>24</v>
      </c>
      <c r="L53" s="8">
        <v>44166</v>
      </c>
      <c r="N53" s="18">
        <v>0.24</v>
      </c>
      <c r="O53" s="4" t="s">
        <v>284</v>
      </c>
      <c r="R53" s="4">
        <v>8</v>
      </c>
      <c r="S53" s="4">
        <v>3730</v>
      </c>
      <c r="T53" s="4">
        <v>3730</v>
      </c>
      <c r="U53" s="18">
        <v>0</v>
      </c>
      <c r="V53" s="4" t="s">
        <v>266</v>
      </c>
      <c r="W53" s="4" t="s">
        <v>37</v>
      </c>
      <c r="X53" s="19">
        <v>0.55000000000000004</v>
      </c>
      <c r="Y53" s="4" t="s">
        <v>302</v>
      </c>
      <c r="Z53" s="4" t="s">
        <v>274</v>
      </c>
      <c r="AA53" s="4" t="s">
        <v>23</v>
      </c>
      <c r="AB53" s="5" t="s">
        <v>304</v>
      </c>
    </row>
    <row r="54" spans="2:28" ht="30" x14ac:dyDescent="0.25">
      <c r="B54" s="4" t="s">
        <v>201</v>
      </c>
      <c r="C54" s="4" t="str">
        <f>_xlfn.XLOOKUP(Measure_DB[[#This Row],[State Code]],TRM_Sources[State Code],TRM_Sources[State/Province],"")</f>
        <v>Wisconsin</v>
      </c>
      <c r="D54" s="5" t="s">
        <v>15</v>
      </c>
      <c r="E54" s="4">
        <v>3406</v>
      </c>
      <c r="F54" s="4">
        <v>449</v>
      </c>
      <c r="G54" s="4" t="s">
        <v>143</v>
      </c>
      <c r="H54" s="5" t="s">
        <v>15</v>
      </c>
      <c r="I54" s="4" t="s">
        <v>312</v>
      </c>
      <c r="J54" s="4" t="s">
        <v>24</v>
      </c>
      <c r="K54" s="4" t="s">
        <v>24</v>
      </c>
      <c r="L54" s="8">
        <v>44166</v>
      </c>
      <c r="N54" s="18">
        <v>0.28000000000000003</v>
      </c>
      <c r="O54" s="4" t="s">
        <v>284</v>
      </c>
      <c r="R54" s="4">
        <v>8</v>
      </c>
      <c r="S54" s="4">
        <v>3730</v>
      </c>
      <c r="T54" s="4">
        <v>3730</v>
      </c>
      <c r="U54" s="18">
        <v>0.77</v>
      </c>
      <c r="V54" s="4" t="s">
        <v>266</v>
      </c>
      <c r="W54" s="4" t="s">
        <v>37</v>
      </c>
      <c r="X54" s="19">
        <v>0.73</v>
      </c>
      <c r="Y54" s="4" t="s">
        <v>302</v>
      </c>
      <c r="Z54" s="4" t="s">
        <v>274</v>
      </c>
      <c r="AA54" s="4" t="s">
        <v>23</v>
      </c>
      <c r="AB54" s="5" t="s">
        <v>304</v>
      </c>
    </row>
    <row r="55" spans="2:28" ht="45" x14ac:dyDescent="0.25">
      <c r="B55" s="4" t="s">
        <v>201</v>
      </c>
      <c r="C55" s="4" t="str">
        <f>_xlfn.XLOOKUP(Measure_DB[[#This Row],[State Code]],TRM_Sources[State Code],TRM_Sources[State/Province],"")</f>
        <v>Wisconsin</v>
      </c>
      <c r="D55" s="5" t="s">
        <v>305</v>
      </c>
      <c r="E55" s="4" t="s">
        <v>306</v>
      </c>
      <c r="F55" s="4">
        <v>466</v>
      </c>
      <c r="G55" s="4" t="s">
        <v>258</v>
      </c>
      <c r="H55" s="5" t="s">
        <v>305</v>
      </c>
      <c r="I55" s="4" t="s">
        <v>312</v>
      </c>
      <c r="J55" s="4" t="s">
        <v>24</v>
      </c>
      <c r="K55" s="4" t="s">
        <v>23</v>
      </c>
      <c r="L55" s="8">
        <v>44743</v>
      </c>
      <c r="N55" s="18">
        <v>0.56000000000000005</v>
      </c>
      <c r="O55" s="4" t="s">
        <v>284</v>
      </c>
      <c r="R55" s="4">
        <v>15</v>
      </c>
      <c r="S55" s="4">
        <v>3730</v>
      </c>
      <c r="T55" s="4">
        <v>3730</v>
      </c>
      <c r="U55" s="18">
        <v>0.77</v>
      </c>
      <c r="V55" s="4" t="s">
        <v>266</v>
      </c>
      <c r="W55" s="4" t="s">
        <v>37</v>
      </c>
      <c r="X55" s="19">
        <v>0.56999999999999995</v>
      </c>
      <c r="Y55" s="4" t="s">
        <v>260</v>
      </c>
      <c r="Z55" s="4" t="s">
        <v>274</v>
      </c>
      <c r="AA55" s="4" t="s">
        <v>23</v>
      </c>
      <c r="AB55" s="5" t="s">
        <v>304</v>
      </c>
    </row>
    <row r="56" spans="2:28" ht="30" x14ac:dyDescent="0.25">
      <c r="B56" s="4" t="s">
        <v>149</v>
      </c>
      <c r="C56" s="4" t="str">
        <f>_xlfn.XLOOKUP(Measure_DB[[#This Row],[State Code]],TRM_Sources[State Code],TRM_Sources[State/Province],"")</f>
        <v>Iowa</v>
      </c>
      <c r="D56" s="5" t="s">
        <v>36</v>
      </c>
      <c r="E56" s="4" t="s">
        <v>307</v>
      </c>
      <c r="F56" s="4">
        <v>262</v>
      </c>
      <c r="G56" s="4" t="s">
        <v>269</v>
      </c>
      <c r="H56" s="5" t="s">
        <v>325</v>
      </c>
      <c r="I56" s="4" t="s">
        <v>316</v>
      </c>
      <c r="J56" s="4" t="s">
        <v>24</v>
      </c>
      <c r="K56" s="4" t="s">
        <v>24</v>
      </c>
      <c r="M56" s="8">
        <v>45658</v>
      </c>
      <c r="N56" s="18">
        <v>0.24</v>
      </c>
      <c r="O56" s="4" t="s">
        <v>37</v>
      </c>
      <c r="P56" s="4">
        <v>413</v>
      </c>
      <c r="Q56" s="4" t="s">
        <v>348</v>
      </c>
      <c r="R56" s="4">
        <v>8</v>
      </c>
      <c r="S56" s="4">
        <v>2920</v>
      </c>
      <c r="T56" s="4">
        <v>3065</v>
      </c>
      <c r="U56" s="18">
        <v>0.60199999999999998</v>
      </c>
      <c r="V56" s="4" t="s">
        <v>266</v>
      </c>
      <c r="W56" s="4" t="s">
        <v>37</v>
      </c>
      <c r="X56" s="19">
        <v>105</v>
      </c>
      <c r="Y56" s="4" t="s">
        <v>348</v>
      </c>
      <c r="Z56" s="4" t="s">
        <v>274</v>
      </c>
      <c r="AA56" s="4" t="s">
        <v>23</v>
      </c>
      <c r="AB56" s="5" t="s">
        <v>278</v>
      </c>
    </row>
    <row r="57" spans="2:28" ht="30" x14ac:dyDescent="0.25">
      <c r="B57" s="4" t="s">
        <v>149</v>
      </c>
      <c r="C57" s="4" t="str">
        <f>_xlfn.XLOOKUP(Measure_DB[[#This Row],[State Code]],TRM_Sources[State Code],TRM_Sources[State/Province],"")</f>
        <v>Iowa</v>
      </c>
      <c r="D57" s="5" t="s">
        <v>36</v>
      </c>
      <c r="E57" s="4" t="s">
        <v>307</v>
      </c>
      <c r="F57" s="4">
        <v>262</v>
      </c>
      <c r="G57" s="4" t="s">
        <v>143</v>
      </c>
      <c r="H57" s="5" t="s">
        <v>326</v>
      </c>
      <c r="I57" s="4" t="s">
        <v>316</v>
      </c>
      <c r="J57" s="4" t="s">
        <v>24</v>
      </c>
      <c r="K57" s="4" t="s">
        <v>24</v>
      </c>
      <c r="M57" s="8">
        <v>45658</v>
      </c>
      <c r="N57" s="18">
        <v>0.28000000000000003</v>
      </c>
      <c r="O57" s="4" t="s">
        <v>37</v>
      </c>
      <c r="P57" s="4">
        <v>239</v>
      </c>
      <c r="Q57" s="4" t="s">
        <v>348</v>
      </c>
      <c r="R57" s="4">
        <v>8</v>
      </c>
      <c r="S57" s="4">
        <v>2920</v>
      </c>
      <c r="T57" s="4">
        <v>3065</v>
      </c>
      <c r="U57" s="18">
        <v>0.60199999999999998</v>
      </c>
      <c r="V57" s="4" t="s">
        <v>266</v>
      </c>
      <c r="W57" s="4" t="s">
        <v>37</v>
      </c>
      <c r="X57" s="19">
        <v>65</v>
      </c>
      <c r="Y57" s="4" t="s">
        <v>348</v>
      </c>
      <c r="Z57" s="4" t="s">
        <v>274</v>
      </c>
      <c r="AA57" s="4" t="s">
        <v>23</v>
      </c>
      <c r="AB57" s="5" t="s">
        <v>278</v>
      </c>
    </row>
    <row r="58" spans="2:28" ht="45" x14ac:dyDescent="0.25">
      <c r="B58" s="4" t="s">
        <v>149</v>
      </c>
      <c r="C58" s="4" t="str">
        <f>_xlfn.XLOOKUP(Measure_DB[[#This Row],[State Code]],TRM_Sources[State Code],TRM_Sources[State/Province],"")</f>
        <v>Iowa</v>
      </c>
      <c r="D58" s="5" t="s">
        <v>36</v>
      </c>
      <c r="E58" s="4" t="s">
        <v>307</v>
      </c>
      <c r="F58" s="4">
        <v>262</v>
      </c>
      <c r="G58" s="4" t="s">
        <v>313</v>
      </c>
      <c r="H58" s="5" t="s">
        <v>327</v>
      </c>
      <c r="I58" s="4" t="s">
        <v>317</v>
      </c>
      <c r="J58" s="4" t="s">
        <v>24</v>
      </c>
      <c r="K58" s="4" t="s">
        <v>24</v>
      </c>
      <c r="M58" s="8">
        <v>45658</v>
      </c>
      <c r="N58" s="18">
        <v>0.38</v>
      </c>
      <c r="O58" s="4" t="s">
        <v>37</v>
      </c>
      <c r="P58" s="4">
        <v>31</v>
      </c>
      <c r="Q58" s="4" t="s">
        <v>347</v>
      </c>
      <c r="R58" s="4">
        <v>8</v>
      </c>
      <c r="S58" s="4">
        <v>2920</v>
      </c>
      <c r="T58" s="4">
        <v>3065</v>
      </c>
      <c r="U58" s="18">
        <v>0.60199999999999998</v>
      </c>
      <c r="V58" s="4" t="s">
        <v>266</v>
      </c>
      <c r="W58" s="4" t="s">
        <v>37</v>
      </c>
      <c r="X58" s="19">
        <v>100</v>
      </c>
      <c r="Y58" s="4" t="s">
        <v>347</v>
      </c>
      <c r="Z58" s="4" t="s">
        <v>274</v>
      </c>
      <c r="AA58" s="4" t="s">
        <v>24</v>
      </c>
      <c r="AB58" s="5" t="s">
        <v>278</v>
      </c>
    </row>
    <row r="59" spans="2:28" ht="60" x14ac:dyDescent="0.25">
      <c r="B59" s="4" t="s">
        <v>149</v>
      </c>
      <c r="C59" s="4" t="str">
        <f>_xlfn.XLOOKUP(Measure_DB[[#This Row],[State Code]],TRM_Sources[State Code],TRM_Sources[State/Province],"")</f>
        <v>Iowa</v>
      </c>
      <c r="D59" s="5" t="s">
        <v>36</v>
      </c>
      <c r="E59" s="4" t="s">
        <v>307</v>
      </c>
      <c r="F59" s="4">
        <v>262</v>
      </c>
      <c r="G59" s="4" t="s">
        <v>422</v>
      </c>
      <c r="H59" s="5" t="s">
        <v>328</v>
      </c>
      <c r="I59" s="4" t="s">
        <v>317</v>
      </c>
      <c r="J59" s="4" t="s">
        <v>24</v>
      </c>
      <c r="K59" s="4" t="s">
        <v>24</v>
      </c>
      <c r="M59" s="8">
        <v>45658</v>
      </c>
      <c r="N59" s="18">
        <v>0.51</v>
      </c>
      <c r="O59" s="4" t="s">
        <v>37</v>
      </c>
      <c r="P59" s="4">
        <v>31</v>
      </c>
      <c r="Q59" s="4" t="s">
        <v>347</v>
      </c>
      <c r="R59" s="4">
        <v>8</v>
      </c>
      <c r="S59" s="4">
        <v>2920</v>
      </c>
      <c r="T59" s="4">
        <v>3065</v>
      </c>
      <c r="U59" s="18">
        <v>0.60199999999999998</v>
      </c>
      <c r="V59" s="4" t="s">
        <v>266</v>
      </c>
      <c r="W59" s="4" t="s">
        <v>37</v>
      </c>
      <c r="X59" s="19">
        <v>100</v>
      </c>
      <c r="Y59" s="4" t="s">
        <v>347</v>
      </c>
      <c r="Z59" s="4" t="s">
        <v>274</v>
      </c>
      <c r="AA59" s="4" t="s">
        <v>24</v>
      </c>
      <c r="AB59" s="5" t="s">
        <v>314</v>
      </c>
    </row>
    <row r="60" spans="2:28" ht="45" x14ac:dyDescent="0.25">
      <c r="B60" s="4" t="s">
        <v>149</v>
      </c>
      <c r="C60" s="4" t="str">
        <f>_xlfn.XLOOKUP(Measure_DB[[#This Row],[State Code]],TRM_Sources[State Code],TRM_Sources[State/Province],"")</f>
        <v>Iowa</v>
      </c>
      <c r="D60" s="5" t="s">
        <v>36</v>
      </c>
      <c r="E60" s="4" t="s">
        <v>307</v>
      </c>
      <c r="F60" s="4">
        <v>262</v>
      </c>
      <c r="G60" s="4" t="s">
        <v>258</v>
      </c>
      <c r="H60" s="5" t="s">
        <v>329</v>
      </c>
      <c r="I60" s="4" t="s">
        <v>316</v>
      </c>
      <c r="J60" s="4" t="s">
        <v>24</v>
      </c>
      <c r="K60" s="4" t="s">
        <v>24</v>
      </c>
      <c r="M60" s="8">
        <v>45658</v>
      </c>
      <c r="N60" s="18">
        <v>0.61</v>
      </c>
      <c r="O60" s="4" t="s">
        <v>37</v>
      </c>
      <c r="P60" s="4">
        <v>0.61</v>
      </c>
      <c r="Q60" s="4" t="s">
        <v>260</v>
      </c>
      <c r="R60" s="4">
        <v>15</v>
      </c>
      <c r="S60" s="4">
        <v>2920</v>
      </c>
      <c r="T60" s="4">
        <v>3065</v>
      </c>
      <c r="U60" s="18">
        <v>0.60199999999999998</v>
      </c>
      <c r="V60" s="4" t="s">
        <v>266</v>
      </c>
      <c r="W60" s="4" t="s">
        <v>37</v>
      </c>
      <c r="X60" s="19">
        <v>0.59</v>
      </c>
      <c r="Y60" s="4" t="s">
        <v>260</v>
      </c>
      <c r="Z60" s="4" t="s">
        <v>274</v>
      </c>
      <c r="AA60" s="4" t="s">
        <v>23</v>
      </c>
      <c r="AB60" s="5" t="s">
        <v>278</v>
      </c>
    </row>
    <row r="61" spans="2:28" ht="30" x14ac:dyDescent="0.25">
      <c r="B61" s="4" t="s">
        <v>149</v>
      </c>
      <c r="C61" s="4" t="str">
        <f>_xlfn.XLOOKUP(Measure_DB[[#This Row],[State Code]],TRM_Sources[State Code],TRM_Sources[State/Province],"")</f>
        <v>Iowa</v>
      </c>
      <c r="D61" s="5" t="s">
        <v>36</v>
      </c>
      <c r="E61" s="4" t="s">
        <v>307</v>
      </c>
      <c r="F61" s="4">
        <v>262</v>
      </c>
      <c r="G61" s="4" t="s">
        <v>259</v>
      </c>
      <c r="H61" s="5" t="s">
        <v>330</v>
      </c>
      <c r="I61" s="4" t="s">
        <v>317</v>
      </c>
      <c r="J61" s="4" t="s">
        <v>24</v>
      </c>
      <c r="K61" s="4" t="s">
        <v>24</v>
      </c>
      <c r="M61" s="8">
        <v>45658</v>
      </c>
      <c r="N61" s="18">
        <v>0.49</v>
      </c>
      <c r="O61" s="4" t="s">
        <v>37</v>
      </c>
      <c r="P61" s="4">
        <v>31</v>
      </c>
      <c r="Q61" s="4" t="s">
        <v>347</v>
      </c>
      <c r="R61" s="4">
        <v>15</v>
      </c>
      <c r="S61" s="4">
        <v>2920</v>
      </c>
      <c r="T61" s="4">
        <v>3065</v>
      </c>
      <c r="U61" s="18">
        <v>0.60199999999999998</v>
      </c>
      <c r="V61" s="4" t="s">
        <v>266</v>
      </c>
      <c r="W61" s="4" t="s">
        <v>37</v>
      </c>
      <c r="X61" s="19">
        <v>56</v>
      </c>
      <c r="Y61" s="4" t="s">
        <v>347</v>
      </c>
      <c r="Z61" s="4" t="s">
        <v>274</v>
      </c>
      <c r="AA61" s="4" t="s">
        <v>23</v>
      </c>
      <c r="AB61" s="5" t="s">
        <v>278</v>
      </c>
    </row>
    <row r="62" spans="2:28" ht="30" x14ac:dyDescent="0.25">
      <c r="B62" s="4" t="s">
        <v>184</v>
      </c>
      <c r="C62" s="4" t="str">
        <f>_xlfn.XLOOKUP(Measure_DB[[#This Row],[State Code]],TRM_Sources[State Code],TRM_Sources[State/Province],"")</f>
        <v>Missouri</v>
      </c>
      <c r="D62" s="5" t="s">
        <v>309</v>
      </c>
      <c r="E62" s="4" t="s">
        <v>308</v>
      </c>
      <c r="F62" s="4">
        <v>225</v>
      </c>
      <c r="G62" s="4" t="s">
        <v>269</v>
      </c>
      <c r="H62" s="5" t="s">
        <v>331</v>
      </c>
      <c r="I62" s="4" t="s">
        <v>316</v>
      </c>
      <c r="J62" s="4" t="s">
        <v>23</v>
      </c>
      <c r="K62" s="4" t="s">
        <v>24</v>
      </c>
      <c r="N62" s="18">
        <v>0.24</v>
      </c>
      <c r="O62" s="4" t="s">
        <v>37</v>
      </c>
      <c r="P62" s="4">
        <v>517</v>
      </c>
      <c r="Q62" s="4" t="s">
        <v>348</v>
      </c>
      <c r="R62" s="4">
        <v>8</v>
      </c>
      <c r="S62" s="4">
        <v>3170</v>
      </c>
      <c r="T62" s="4">
        <v>3351</v>
      </c>
      <c r="U62" s="18">
        <v>0.25557530000000001</v>
      </c>
      <c r="V62" s="4" t="s">
        <v>266</v>
      </c>
      <c r="W62" s="4" t="s">
        <v>37</v>
      </c>
      <c r="X62" s="19">
        <v>105</v>
      </c>
      <c r="Y62" s="4" t="s">
        <v>348</v>
      </c>
      <c r="Z62" s="4" t="s">
        <v>274</v>
      </c>
      <c r="AA62" s="4" t="s">
        <v>23</v>
      </c>
      <c r="AB62" s="5" t="s">
        <v>278</v>
      </c>
    </row>
    <row r="63" spans="2:28" ht="30" x14ac:dyDescent="0.25">
      <c r="B63" s="4" t="s">
        <v>172</v>
      </c>
      <c r="C63" s="4" t="str">
        <f>_xlfn.XLOOKUP(Measure_DB[[#This Row],[State Code]],TRM_Sources[State Code],TRM_Sources[State/Province],"")</f>
        <v>Connecticut</v>
      </c>
      <c r="D63" s="5" t="s">
        <v>310</v>
      </c>
      <c r="E63" s="4" t="s">
        <v>311</v>
      </c>
      <c r="F63" s="4">
        <v>47</v>
      </c>
      <c r="G63" s="4" t="s">
        <v>269</v>
      </c>
      <c r="H63" s="5" t="s">
        <v>319</v>
      </c>
      <c r="I63" s="4" t="s">
        <v>312</v>
      </c>
      <c r="J63" s="4" t="s">
        <v>24</v>
      </c>
      <c r="K63" s="4" t="s">
        <v>24</v>
      </c>
      <c r="N63" s="18">
        <v>0.24</v>
      </c>
      <c r="O63" s="4" t="s">
        <v>284</v>
      </c>
      <c r="R63" s="4">
        <v>7</v>
      </c>
      <c r="S63" s="4">
        <v>4098</v>
      </c>
      <c r="U63" s="18">
        <v>0.27400000000000002</v>
      </c>
      <c r="V63" s="4" t="s">
        <v>266</v>
      </c>
      <c r="W63" s="4" t="s">
        <v>284</v>
      </c>
      <c r="X63" s="19"/>
      <c r="AA63" s="4" t="s">
        <v>23</v>
      </c>
      <c r="AB63" s="5" t="s">
        <v>278</v>
      </c>
    </row>
    <row r="64" spans="2:28" ht="30" x14ac:dyDescent="0.25">
      <c r="B64" s="4" t="s">
        <v>172</v>
      </c>
      <c r="C64" s="4" t="str">
        <f>_xlfn.XLOOKUP(Measure_DB[[#This Row],[State Code]],TRM_Sources[State Code],TRM_Sources[State/Province],"")</f>
        <v>Connecticut</v>
      </c>
      <c r="D64" s="5" t="s">
        <v>310</v>
      </c>
      <c r="E64" s="4" t="s">
        <v>311</v>
      </c>
      <c r="F64" s="4">
        <v>47</v>
      </c>
      <c r="G64" s="4" t="s">
        <v>143</v>
      </c>
      <c r="H64" s="5" t="s">
        <v>324</v>
      </c>
      <c r="I64" s="4" t="s">
        <v>312</v>
      </c>
      <c r="J64" s="4" t="s">
        <v>24</v>
      </c>
      <c r="K64" s="4" t="s">
        <v>24</v>
      </c>
      <c r="N64" s="18">
        <v>0.28000000000000003</v>
      </c>
      <c r="O64" s="4" t="s">
        <v>284</v>
      </c>
      <c r="R64" s="4">
        <v>7</v>
      </c>
      <c r="S64" s="4">
        <v>4098</v>
      </c>
      <c r="U64" s="18">
        <v>0.27400000000000002</v>
      </c>
      <c r="V64" s="4" t="s">
        <v>266</v>
      </c>
      <c r="W64" s="4" t="s">
        <v>284</v>
      </c>
      <c r="X64" s="19"/>
      <c r="AA64" s="4" t="s">
        <v>23</v>
      </c>
      <c r="AB64" s="5" t="s">
        <v>278</v>
      </c>
    </row>
    <row r="65" spans="2:28" ht="30" x14ac:dyDescent="0.25">
      <c r="B65" s="4" t="s">
        <v>172</v>
      </c>
      <c r="C65" s="4" t="str">
        <f>_xlfn.XLOOKUP(Measure_DB[[#This Row],[State Code]],TRM_Sources[State Code],TRM_Sources[State/Province],"")</f>
        <v>Connecticut</v>
      </c>
      <c r="D65" s="5" t="s">
        <v>310</v>
      </c>
      <c r="E65" s="4" t="s">
        <v>311</v>
      </c>
      <c r="F65" s="4">
        <v>47</v>
      </c>
      <c r="G65" s="4" t="s">
        <v>313</v>
      </c>
      <c r="H65" s="5" t="s">
        <v>323</v>
      </c>
      <c r="I65" s="4" t="s">
        <v>312</v>
      </c>
      <c r="J65" s="4" t="s">
        <v>24</v>
      </c>
      <c r="K65" s="4" t="s">
        <v>24</v>
      </c>
      <c r="N65" s="18">
        <v>0.38</v>
      </c>
      <c r="O65" s="4" t="s">
        <v>284</v>
      </c>
      <c r="R65" s="4">
        <v>7</v>
      </c>
      <c r="S65" s="4">
        <v>4098</v>
      </c>
      <c r="U65" s="18">
        <v>0.27400000000000002</v>
      </c>
      <c r="V65" s="4" t="s">
        <v>266</v>
      </c>
      <c r="W65" s="4" t="s">
        <v>284</v>
      </c>
      <c r="X65" s="19"/>
      <c r="AA65" s="4" t="s">
        <v>23</v>
      </c>
      <c r="AB65" s="5" t="s">
        <v>278</v>
      </c>
    </row>
    <row r="66" spans="2:28" ht="30" x14ac:dyDescent="0.25">
      <c r="B66" s="4" t="s">
        <v>172</v>
      </c>
      <c r="C66" s="4" t="str">
        <f>_xlfn.XLOOKUP(Measure_DB[[#This Row],[State Code]],TRM_Sources[State Code],TRM_Sources[State/Province],"")</f>
        <v>Connecticut</v>
      </c>
      <c r="D66" s="5" t="s">
        <v>310</v>
      </c>
      <c r="E66" s="4" t="s">
        <v>311</v>
      </c>
      <c r="F66" s="4">
        <v>47</v>
      </c>
      <c r="G66" s="4" t="s">
        <v>422</v>
      </c>
      <c r="H66" s="5" t="s">
        <v>322</v>
      </c>
      <c r="I66" s="4" t="s">
        <v>317</v>
      </c>
      <c r="J66" s="4" t="s">
        <v>24</v>
      </c>
      <c r="K66" s="4" t="s">
        <v>24</v>
      </c>
      <c r="N66" s="18">
        <v>0.38</v>
      </c>
      <c r="O66" s="4" t="s">
        <v>284</v>
      </c>
      <c r="R66" s="4">
        <v>7</v>
      </c>
      <c r="S66" s="4">
        <v>4098</v>
      </c>
      <c r="U66" s="18">
        <v>0.27400000000000002</v>
      </c>
      <c r="V66" s="4" t="s">
        <v>266</v>
      </c>
      <c r="W66" s="4" t="s">
        <v>284</v>
      </c>
      <c r="X66" s="19"/>
      <c r="AA66" s="4" t="s">
        <v>23</v>
      </c>
      <c r="AB66" s="5" t="s">
        <v>278</v>
      </c>
    </row>
    <row r="67" spans="2:28" ht="30" x14ac:dyDescent="0.25">
      <c r="B67" s="4" t="s">
        <v>172</v>
      </c>
      <c r="C67" s="4" t="str">
        <f>_xlfn.XLOOKUP(Measure_DB[[#This Row],[State Code]],TRM_Sources[State Code],TRM_Sources[State/Province],"")</f>
        <v>Connecticut</v>
      </c>
      <c r="D67" s="5" t="s">
        <v>310</v>
      </c>
      <c r="E67" s="4" t="s">
        <v>311</v>
      </c>
      <c r="F67" s="4">
        <v>47</v>
      </c>
      <c r="G67" s="4" t="s">
        <v>258</v>
      </c>
      <c r="H67" s="5" t="s">
        <v>320</v>
      </c>
      <c r="I67" s="4" t="s">
        <v>312</v>
      </c>
      <c r="J67" s="4" t="s">
        <v>24</v>
      </c>
      <c r="K67" s="4" t="s">
        <v>24</v>
      </c>
      <c r="N67" s="18">
        <v>0.49</v>
      </c>
      <c r="O67" s="4" t="s">
        <v>284</v>
      </c>
      <c r="R67" s="4">
        <v>7</v>
      </c>
      <c r="S67" s="4">
        <v>4098</v>
      </c>
      <c r="U67" s="18">
        <v>0.27400000000000002</v>
      </c>
      <c r="V67" s="4" t="s">
        <v>266</v>
      </c>
      <c r="W67" s="4" t="s">
        <v>284</v>
      </c>
      <c r="X67" s="19"/>
      <c r="AA67" s="4" t="s">
        <v>23</v>
      </c>
      <c r="AB67" s="5" t="s">
        <v>278</v>
      </c>
    </row>
    <row r="68" spans="2:28" ht="30" x14ac:dyDescent="0.25">
      <c r="B68" s="4" t="s">
        <v>172</v>
      </c>
      <c r="C68" s="4" t="str">
        <f>_xlfn.XLOOKUP(Measure_DB[[#This Row],[State Code]],TRM_Sources[State Code],TRM_Sources[State/Province],"")</f>
        <v>Connecticut</v>
      </c>
      <c r="D68" s="5" t="s">
        <v>310</v>
      </c>
      <c r="E68" s="4" t="s">
        <v>311</v>
      </c>
      <c r="F68" s="4">
        <v>47</v>
      </c>
      <c r="G68" s="4" t="s">
        <v>259</v>
      </c>
      <c r="H68" s="5" t="s">
        <v>321</v>
      </c>
      <c r="I68" s="4" t="s">
        <v>317</v>
      </c>
      <c r="J68" s="4" t="s">
        <v>24</v>
      </c>
      <c r="K68" s="4" t="s">
        <v>24</v>
      </c>
      <c r="N68" s="18">
        <v>0.49</v>
      </c>
      <c r="O68" s="4" t="s">
        <v>284</v>
      </c>
      <c r="R68" s="4">
        <v>7</v>
      </c>
      <c r="S68" s="4">
        <v>4098</v>
      </c>
      <c r="U68" s="18">
        <v>0.27400000000000002</v>
      </c>
      <c r="V68" s="4" t="s">
        <v>266</v>
      </c>
      <c r="W68" s="4" t="s">
        <v>284</v>
      </c>
      <c r="X68" s="19"/>
      <c r="AA68" s="4" t="s">
        <v>24</v>
      </c>
      <c r="AB68" s="5" t="s">
        <v>278</v>
      </c>
    </row>
    <row r="69" spans="2:28" ht="45" x14ac:dyDescent="0.25">
      <c r="B69" s="4" t="s">
        <v>183</v>
      </c>
      <c r="C69" s="4" t="str">
        <f>_xlfn.XLOOKUP(Measure_DB[[#This Row],[State Code]],TRM_Sources[State Code],TRM_Sources[State/Province],"")</f>
        <v>Maine</v>
      </c>
      <c r="D69" s="5" t="s">
        <v>332</v>
      </c>
      <c r="F69" s="4">
        <v>36</v>
      </c>
      <c r="G69" s="4" t="s">
        <v>269</v>
      </c>
      <c r="H69" s="5" t="s">
        <v>333</v>
      </c>
      <c r="I69" s="4" t="s">
        <v>312</v>
      </c>
      <c r="J69" s="4" t="s">
        <v>23</v>
      </c>
      <c r="K69" s="4" t="s">
        <v>24</v>
      </c>
      <c r="L69" s="8">
        <v>44378</v>
      </c>
      <c r="N69" s="18">
        <v>0.25</v>
      </c>
      <c r="O69" s="4" t="s">
        <v>284</v>
      </c>
      <c r="R69" s="4">
        <v>10</v>
      </c>
      <c r="S69" s="4">
        <v>2378</v>
      </c>
      <c r="U69" s="18">
        <v>0.18</v>
      </c>
      <c r="V69" s="4" t="s">
        <v>266</v>
      </c>
      <c r="W69" s="4" t="s">
        <v>284</v>
      </c>
      <c r="X69" s="19"/>
      <c r="AA69" s="4" t="s">
        <v>23</v>
      </c>
      <c r="AB69" s="5"/>
    </row>
    <row r="70" spans="2:28" x14ac:dyDescent="0.25">
      <c r="B70" s="4" t="s">
        <v>181</v>
      </c>
      <c r="C70" s="4" t="str">
        <f>_xlfn.XLOOKUP(Measure_DB[[#This Row],[State Code]],TRM_Sources[State Code],TRM_Sources[State/Province],"")</f>
        <v>Massachusetts</v>
      </c>
      <c r="D70" s="5" t="s">
        <v>335</v>
      </c>
      <c r="E70" s="4">
        <v>3.94</v>
      </c>
      <c r="F70" s="4">
        <v>710</v>
      </c>
      <c r="G70" s="4" t="s">
        <v>269</v>
      </c>
      <c r="H70" s="5" t="s">
        <v>0</v>
      </c>
      <c r="I70" s="4" t="s">
        <v>312</v>
      </c>
      <c r="J70" s="4" t="s">
        <v>24</v>
      </c>
      <c r="K70" s="4" t="s">
        <v>24</v>
      </c>
      <c r="N70" s="18">
        <v>0.24</v>
      </c>
      <c r="O70" s="4" t="s">
        <v>284</v>
      </c>
      <c r="R70" s="4">
        <v>9</v>
      </c>
      <c r="S70" s="4">
        <v>4171</v>
      </c>
      <c r="T70" s="4">
        <v>4141</v>
      </c>
      <c r="U70" s="18">
        <v>0.15</v>
      </c>
      <c r="V70" s="4" t="s">
        <v>266</v>
      </c>
      <c r="W70" s="4" t="s">
        <v>284</v>
      </c>
      <c r="X70" s="19"/>
      <c r="AA70" s="4" t="s">
        <v>23</v>
      </c>
      <c r="AB70" s="5"/>
    </row>
    <row r="71" spans="2:28" x14ac:dyDescent="0.25">
      <c r="B71" s="4" t="s">
        <v>181</v>
      </c>
      <c r="C71" s="4" t="str">
        <f>_xlfn.XLOOKUP(Measure_DB[[#This Row],[State Code]],TRM_Sources[State Code],TRM_Sources[State/Province],"")</f>
        <v>Massachusetts</v>
      </c>
      <c r="D71" s="5" t="s">
        <v>335</v>
      </c>
      <c r="E71" s="4">
        <v>3.94</v>
      </c>
      <c r="F71" s="4">
        <v>710</v>
      </c>
      <c r="G71" s="4" t="s">
        <v>143</v>
      </c>
      <c r="H71" s="5" t="s">
        <v>336</v>
      </c>
      <c r="I71" s="4" t="s">
        <v>312</v>
      </c>
      <c r="J71" s="4" t="s">
        <v>24</v>
      </c>
      <c r="K71" s="4" t="s">
        <v>24</v>
      </c>
      <c r="N71" s="18">
        <v>0.28000000000000003</v>
      </c>
      <c r="O71" s="4" t="s">
        <v>284</v>
      </c>
      <c r="R71" s="4">
        <v>9</v>
      </c>
      <c r="S71" s="4">
        <v>4171</v>
      </c>
      <c r="T71" s="4">
        <v>4141</v>
      </c>
      <c r="U71" s="18">
        <v>0.15</v>
      </c>
      <c r="V71" s="4" t="s">
        <v>266</v>
      </c>
      <c r="W71" s="4" t="s">
        <v>284</v>
      </c>
      <c r="X71" s="19"/>
      <c r="AA71" s="4" t="s">
        <v>23</v>
      </c>
      <c r="AB71" s="5"/>
    </row>
    <row r="72" spans="2:28" x14ac:dyDescent="0.25">
      <c r="B72" s="4" t="s">
        <v>181</v>
      </c>
      <c r="C72" s="4" t="str">
        <f>_xlfn.XLOOKUP(Measure_DB[[#This Row],[State Code]],TRM_Sources[State Code],TRM_Sources[State/Province],"")</f>
        <v>Massachusetts</v>
      </c>
      <c r="D72" s="5" t="s">
        <v>335</v>
      </c>
      <c r="E72" s="4">
        <v>3.94</v>
      </c>
      <c r="F72" s="4">
        <v>710</v>
      </c>
      <c r="G72" s="4" t="s">
        <v>313</v>
      </c>
      <c r="H72" s="5" t="s">
        <v>337</v>
      </c>
      <c r="I72" s="4" t="s">
        <v>317</v>
      </c>
      <c r="J72" s="4" t="s">
        <v>24</v>
      </c>
      <c r="K72" s="4" t="s">
        <v>24</v>
      </c>
      <c r="N72" s="18">
        <v>0.38</v>
      </c>
      <c r="O72" s="4" t="s">
        <v>284</v>
      </c>
      <c r="R72" s="4">
        <v>9</v>
      </c>
      <c r="S72" s="4">
        <v>4171</v>
      </c>
      <c r="T72" s="4">
        <v>4141</v>
      </c>
      <c r="U72" s="18">
        <v>0.15</v>
      </c>
      <c r="V72" s="4" t="s">
        <v>266</v>
      </c>
      <c r="W72" s="4" t="s">
        <v>284</v>
      </c>
      <c r="X72" s="19"/>
      <c r="AA72" s="4" t="s">
        <v>23</v>
      </c>
      <c r="AB72" s="5"/>
    </row>
    <row r="73" spans="2:28" ht="30" x14ac:dyDescent="0.25">
      <c r="B73" s="4" t="s">
        <v>181</v>
      </c>
      <c r="C73" s="4" t="str">
        <f>_xlfn.XLOOKUP(Measure_DB[[#This Row],[State Code]],TRM_Sources[State Code],TRM_Sources[State/Province],"")</f>
        <v>Massachusetts</v>
      </c>
      <c r="D73" s="5" t="s">
        <v>338</v>
      </c>
      <c r="E73" s="4">
        <v>3.97</v>
      </c>
      <c r="F73" s="4">
        <v>723</v>
      </c>
      <c r="G73" s="4" t="s">
        <v>258</v>
      </c>
      <c r="H73" s="5" t="s">
        <v>38</v>
      </c>
      <c r="I73" s="4" t="s">
        <v>316</v>
      </c>
      <c r="J73" s="4" t="s">
        <v>24</v>
      </c>
      <c r="K73" s="4" t="s">
        <v>24</v>
      </c>
      <c r="N73" s="18">
        <v>0.49</v>
      </c>
      <c r="O73" s="4" t="s">
        <v>284</v>
      </c>
      <c r="R73" s="4">
        <v>15</v>
      </c>
      <c r="S73" s="4">
        <v>4171</v>
      </c>
      <c r="T73" s="4">
        <v>4141</v>
      </c>
      <c r="U73" s="18">
        <v>0.8</v>
      </c>
      <c r="V73" s="4" t="s">
        <v>266</v>
      </c>
      <c r="W73" s="4" t="s">
        <v>284</v>
      </c>
      <c r="X73" s="19"/>
      <c r="AA73" s="4" t="s">
        <v>24</v>
      </c>
      <c r="AB73" s="5"/>
    </row>
    <row r="74" spans="2:28" ht="30" x14ac:dyDescent="0.25">
      <c r="B74" s="4" t="s">
        <v>181</v>
      </c>
      <c r="C74" s="4" t="str">
        <f>_xlfn.XLOOKUP(Measure_DB[[#This Row],[State Code]],TRM_Sources[State Code],TRM_Sources[State/Province],"")</f>
        <v>Massachusetts</v>
      </c>
      <c r="D74" s="5" t="s">
        <v>338</v>
      </c>
      <c r="E74" s="4">
        <v>3.97</v>
      </c>
      <c r="F74" s="4">
        <v>723</v>
      </c>
      <c r="G74" s="4" t="s">
        <v>259</v>
      </c>
      <c r="H74" s="5" t="s">
        <v>339</v>
      </c>
      <c r="I74" s="4" t="s">
        <v>317</v>
      </c>
      <c r="J74" s="4" t="s">
        <v>24</v>
      </c>
      <c r="K74" s="4" t="s">
        <v>24</v>
      </c>
      <c r="N74" s="18">
        <v>0.49</v>
      </c>
      <c r="O74" s="4" t="s">
        <v>284</v>
      </c>
      <c r="R74" s="4">
        <v>15</v>
      </c>
      <c r="S74" s="4">
        <v>4171</v>
      </c>
      <c r="T74" s="4">
        <v>4141</v>
      </c>
      <c r="U74" s="18">
        <v>0.8</v>
      </c>
      <c r="V74" s="4" t="s">
        <v>266</v>
      </c>
      <c r="W74" s="4" t="s">
        <v>284</v>
      </c>
      <c r="X74" s="19"/>
      <c r="AA74" s="4" t="s">
        <v>24</v>
      </c>
      <c r="AB74" s="5"/>
    </row>
    <row r="75" spans="2:28" x14ac:dyDescent="0.25">
      <c r="B75" s="4" t="s">
        <v>188</v>
      </c>
      <c r="C75" s="4" t="str">
        <f>_xlfn.XLOOKUP(Measure_DB[[#This Row],[State Code]],TRM_Sources[State Code],TRM_Sources[State/Province],"")</f>
        <v>New Hampshire</v>
      </c>
      <c r="D75" s="5" t="s">
        <v>335</v>
      </c>
      <c r="E75" s="4">
        <v>2.5</v>
      </c>
      <c r="F75" s="4">
        <v>331</v>
      </c>
      <c r="G75" s="4" t="s">
        <v>269</v>
      </c>
      <c r="H75" s="5" t="s">
        <v>0</v>
      </c>
      <c r="I75" s="4" t="s">
        <v>312</v>
      </c>
      <c r="J75" s="4" t="s">
        <v>23</v>
      </c>
      <c r="K75" s="4" t="s">
        <v>24</v>
      </c>
      <c r="L75" s="8">
        <v>44565</v>
      </c>
      <c r="N75" s="18">
        <v>0.24</v>
      </c>
      <c r="O75" s="4" t="s">
        <v>284</v>
      </c>
      <c r="R75" s="4">
        <v>9</v>
      </c>
      <c r="S75" s="4">
        <v>4098</v>
      </c>
      <c r="U75" s="18">
        <v>0.13800000000000001</v>
      </c>
      <c r="V75" s="4" t="s">
        <v>266</v>
      </c>
      <c r="W75" s="4" t="s">
        <v>284</v>
      </c>
      <c r="X75" s="19"/>
      <c r="AA75" s="4" t="s">
        <v>23</v>
      </c>
      <c r="AB75" s="5" t="s">
        <v>344</v>
      </c>
    </row>
    <row r="76" spans="2:28" x14ac:dyDescent="0.25">
      <c r="B76" s="4" t="s">
        <v>188</v>
      </c>
      <c r="C76" s="4" t="str">
        <f>_xlfn.XLOOKUP(Measure_DB[[#This Row],[State Code]],TRM_Sources[State Code],TRM_Sources[State/Province],"")</f>
        <v>New Hampshire</v>
      </c>
      <c r="D76" s="5" t="s">
        <v>335</v>
      </c>
      <c r="E76" s="4">
        <v>2.5</v>
      </c>
      <c r="F76" s="4">
        <v>331</v>
      </c>
      <c r="G76" s="4" t="s">
        <v>143</v>
      </c>
      <c r="H76" s="5" t="s">
        <v>31</v>
      </c>
      <c r="I76" s="4" t="s">
        <v>312</v>
      </c>
      <c r="J76" s="4" t="s">
        <v>23</v>
      </c>
      <c r="K76" s="4" t="s">
        <v>24</v>
      </c>
      <c r="L76" s="8">
        <v>44565</v>
      </c>
      <c r="N76" s="18">
        <v>0.28000000000000003</v>
      </c>
      <c r="O76" s="4" t="s">
        <v>284</v>
      </c>
      <c r="R76" s="4">
        <v>9</v>
      </c>
      <c r="S76" s="4">
        <v>4098</v>
      </c>
      <c r="U76" s="18">
        <v>0.13800000000000001</v>
      </c>
      <c r="V76" s="4" t="s">
        <v>266</v>
      </c>
      <c r="W76" s="4" t="s">
        <v>284</v>
      </c>
      <c r="X76" s="19"/>
      <c r="AA76" s="4" t="s">
        <v>23</v>
      </c>
      <c r="AB76" s="5" t="s">
        <v>344</v>
      </c>
    </row>
    <row r="77" spans="2:28" x14ac:dyDescent="0.25">
      <c r="B77" s="4" t="s">
        <v>188</v>
      </c>
      <c r="C77" s="4" t="str">
        <f>_xlfn.XLOOKUP(Measure_DB[[#This Row],[State Code]],TRM_Sources[State Code],TRM_Sources[State/Province],"")</f>
        <v>New Hampshire</v>
      </c>
      <c r="D77" s="5" t="s">
        <v>335</v>
      </c>
      <c r="E77" s="4">
        <v>2.5</v>
      </c>
      <c r="F77" s="4">
        <v>331</v>
      </c>
      <c r="G77" s="4" t="s">
        <v>313</v>
      </c>
      <c r="H77" s="5" t="s">
        <v>342</v>
      </c>
      <c r="I77" s="4" t="s">
        <v>317</v>
      </c>
      <c r="J77" s="4" t="s">
        <v>23</v>
      </c>
      <c r="K77" s="4" t="s">
        <v>24</v>
      </c>
      <c r="L77" s="8">
        <v>44565</v>
      </c>
      <c r="N77" s="18">
        <v>0.3</v>
      </c>
      <c r="O77" s="4" t="s">
        <v>284</v>
      </c>
      <c r="R77" s="4">
        <v>9</v>
      </c>
      <c r="S77" s="4">
        <v>4098</v>
      </c>
      <c r="U77" s="18">
        <v>0.13800000000000001</v>
      </c>
      <c r="V77" s="4" t="s">
        <v>266</v>
      </c>
      <c r="W77" s="4" t="s">
        <v>284</v>
      </c>
      <c r="X77" s="19"/>
      <c r="AA77" s="4" t="s">
        <v>23</v>
      </c>
      <c r="AB77" s="5" t="s">
        <v>344</v>
      </c>
    </row>
    <row r="78" spans="2:28" ht="45" x14ac:dyDescent="0.25">
      <c r="B78" s="4" t="s">
        <v>188</v>
      </c>
      <c r="C78" s="4" t="str">
        <f>_xlfn.XLOOKUP(Measure_DB[[#This Row],[State Code]],TRM_Sources[State Code],TRM_Sources[State/Province],"")</f>
        <v>New Hampshire</v>
      </c>
      <c r="D78" s="5" t="s">
        <v>335</v>
      </c>
      <c r="E78" s="4">
        <v>2.5</v>
      </c>
      <c r="F78" s="4">
        <v>331</v>
      </c>
      <c r="G78" s="4" t="s">
        <v>422</v>
      </c>
      <c r="H78" s="5" t="s">
        <v>343</v>
      </c>
      <c r="I78" s="4" t="s">
        <v>317</v>
      </c>
      <c r="J78" s="4" t="s">
        <v>23</v>
      </c>
      <c r="K78" s="4" t="s">
        <v>24</v>
      </c>
      <c r="L78" s="8">
        <v>44565</v>
      </c>
      <c r="N78" s="18">
        <v>0.35</v>
      </c>
      <c r="O78" s="4" t="s">
        <v>284</v>
      </c>
      <c r="R78" s="4">
        <v>9</v>
      </c>
      <c r="S78" s="4">
        <v>4098</v>
      </c>
      <c r="T78" s="4">
        <v>6211</v>
      </c>
      <c r="U78" s="18">
        <v>0.13800000000000001</v>
      </c>
      <c r="V78" s="4" t="s">
        <v>266</v>
      </c>
      <c r="W78" s="4" t="s">
        <v>284</v>
      </c>
      <c r="X78" s="19"/>
      <c r="AA78" s="4" t="s">
        <v>23</v>
      </c>
      <c r="AB78" s="5" t="s">
        <v>344</v>
      </c>
    </row>
    <row r="79" spans="2:28" x14ac:dyDescent="0.25">
      <c r="B79" s="4" t="s">
        <v>195</v>
      </c>
      <c r="C79" s="4" t="str">
        <f>_xlfn.XLOOKUP(Measure_DB[[#This Row],[State Code]],TRM_Sources[State Code],TRM_Sources[State/Province],"")</f>
        <v>Rhode Island</v>
      </c>
      <c r="D79" s="5" t="s">
        <v>32</v>
      </c>
      <c r="F79" s="4">
        <v>679</v>
      </c>
      <c r="G79" s="4" t="s">
        <v>269</v>
      </c>
      <c r="H79" s="5" t="s">
        <v>32</v>
      </c>
      <c r="I79" s="4" t="s">
        <v>312</v>
      </c>
      <c r="J79" s="4" t="s">
        <v>24</v>
      </c>
      <c r="K79" s="4" t="s">
        <v>24</v>
      </c>
      <c r="O79" s="4" t="s">
        <v>284</v>
      </c>
      <c r="R79" s="4">
        <v>9</v>
      </c>
      <c r="S79" s="4">
        <v>4181</v>
      </c>
      <c r="T79" s="4">
        <v>4336</v>
      </c>
      <c r="U79" s="18">
        <v>0.35</v>
      </c>
      <c r="V79" s="4" t="s">
        <v>266</v>
      </c>
      <c r="W79" s="4" t="s">
        <v>284</v>
      </c>
      <c r="X79" s="19"/>
      <c r="AA79" s="4" t="s">
        <v>23</v>
      </c>
      <c r="AB79" s="5" t="s">
        <v>418</v>
      </c>
    </row>
    <row r="80" spans="2:28" x14ac:dyDescent="0.25">
      <c r="B80" s="4" t="s">
        <v>195</v>
      </c>
      <c r="C80" s="4" t="str">
        <f>_xlfn.XLOOKUP(Measure_DB[[#This Row],[State Code]],TRM_Sources[State Code],TRM_Sources[State/Province],"")</f>
        <v>Rhode Island</v>
      </c>
      <c r="D80" s="5" t="s">
        <v>32</v>
      </c>
      <c r="F80" s="4">
        <v>679</v>
      </c>
      <c r="G80" s="4" t="s">
        <v>143</v>
      </c>
      <c r="H80" s="5" t="s">
        <v>336</v>
      </c>
      <c r="I80" s="4" t="s">
        <v>312</v>
      </c>
      <c r="J80" s="4" t="s">
        <v>24</v>
      </c>
      <c r="K80" s="4" t="s">
        <v>24</v>
      </c>
      <c r="O80" s="4" t="s">
        <v>284</v>
      </c>
      <c r="R80" s="4">
        <v>9</v>
      </c>
      <c r="S80" s="4">
        <v>4181</v>
      </c>
      <c r="T80" s="4">
        <v>4336</v>
      </c>
      <c r="U80" s="18">
        <v>0.35</v>
      </c>
      <c r="V80" s="4" t="s">
        <v>266</v>
      </c>
      <c r="W80" s="4" t="s">
        <v>284</v>
      </c>
      <c r="X80" s="19"/>
      <c r="AA80" s="4" t="s">
        <v>23</v>
      </c>
      <c r="AB80" s="5" t="s">
        <v>418</v>
      </c>
    </row>
    <row r="81" spans="2:28" ht="30" x14ac:dyDescent="0.25">
      <c r="B81" s="4" t="s">
        <v>199</v>
      </c>
      <c r="C81" s="4" t="str">
        <f>_xlfn.XLOOKUP(Measure_DB[[#This Row],[State Code]],TRM_Sources[State Code],TRM_Sources[State/Province],"")</f>
        <v>Vermont</v>
      </c>
      <c r="D81" s="5" t="s">
        <v>36</v>
      </c>
      <c r="E81" s="4" t="s">
        <v>345</v>
      </c>
      <c r="F81" s="4">
        <v>95</v>
      </c>
      <c r="G81" s="4" t="s">
        <v>269</v>
      </c>
      <c r="H81" s="5" t="s">
        <v>346</v>
      </c>
      <c r="I81" s="4" t="s">
        <v>316</v>
      </c>
      <c r="J81" s="4" t="s">
        <v>23</v>
      </c>
      <c r="K81" s="4" t="s">
        <v>24</v>
      </c>
      <c r="L81" s="8">
        <v>43831</v>
      </c>
      <c r="N81" s="18">
        <v>0.24</v>
      </c>
      <c r="O81" s="4" t="s">
        <v>37</v>
      </c>
      <c r="P81" s="4">
        <v>338</v>
      </c>
      <c r="Q81" s="4" t="s">
        <v>348</v>
      </c>
      <c r="R81" s="4">
        <v>10</v>
      </c>
      <c r="S81" s="4">
        <v>3642</v>
      </c>
      <c r="U81" s="18">
        <v>0.67900000000000005</v>
      </c>
      <c r="V81" s="4" t="s">
        <v>266</v>
      </c>
      <c r="W81" s="4" t="s">
        <v>37</v>
      </c>
      <c r="X81" s="19">
        <v>125</v>
      </c>
      <c r="Y81" s="4" t="s">
        <v>348</v>
      </c>
      <c r="Z81" s="4" t="s">
        <v>274</v>
      </c>
      <c r="AA81" s="4" t="s">
        <v>23</v>
      </c>
      <c r="AB81" s="5"/>
    </row>
    <row r="82" spans="2:28" ht="30" x14ac:dyDescent="0.25">
      <c r="B82" s="4" t="s">
        <v>199</v>
      </c>
      <c r="C82" s="4" t="str">
        <f>_xlfn.XLOOKUP(Measure_DB[[#This Row],[State Code]],TRM_Sources[State Code],TRM_Sources[State/Province],"")</f>
        <v>Vermont</v>
      </c>
      <c r="D82" s="5" t="s">
        <v>36</v>
      </c>
      <c r="E82" s="4" t="s">
        <v>345</v>
      </c>
      <c r="F82" s="4">
        <v>95</v>
      </c>
      <c r="G82" s="4" t="s">
        <v>143</v>
      </c>
      <c r="H82" s="5" t="s">
        <v>326</v>
      </c>
      <c r="I82" s="4" t="s">
        <v>316</v>
      </c>
      <c r="J82" s="4" t="s">
        <v>23</v>
      </c>
      <c r="K82" s="4" t="s">
        <v>24</v>
      </c>
      <c r="L82" s="8">
        <v>43831</v>
      </c>
      <c r="N82" s="18">
        <v>0.28000000000000003</v>
      </c>
      <c r="O82" s="4" t="s">
        <v>37</v>
      </c>
      <c r="P82" s="4">
        <v>239</v>
      </c>
      <c r="Q82" s="4" t="s">
        <v>348</v>
      </c>
      <c r="R82" s="4">
        <v>10</v>
      </c>
      <c r="S82" s="4">
        <v>3642</v>
      </c>
      <c r="U82" s="18">
        <v>0.67900000000000005</v>
      </c>
      <c r="V82" s="4" t="s">
        <v>266</v>
      </c>
      <c r="W82" s="4" t="s">
        <v>37</v>
      </c>
      <c r="X82" s="19">
        <v>65</v>
      </c>
      <c r="Y82" s="4" t="s">
        <v>348</v>
      </c>
      <c r="Z82" s="4" t="s">
        <v>274</v>
      </c>
      <c r="AA82" s="4" t="s">
        <v>23</v>
      </c>
      <c r="AB82" s="5"/>
    </row>
    <row r="83" spans="2:28" ht="45" x14ac:dyDescent="0.25">
      <c r="B83" s="4" t="s">
        <v>199</v>
      </c>
      <c r="C83" s="4" t="str">
        <f>_xlfn.XLOOKUP(Measure_DB[[#This Row],[State Code]],TRM_Sources[State Code],TRM_Sources[State/Province],"")</f>
        <v>Vermont</v>
      </c>
      <c r="D83" s="5" t="s">
        <v>36</v>
      </c>
      <c r="E83" s="4" t="s">
        <v>345</v>
      </c>
      <c r="F83" s="4">
        <v>95</v>
      </c>
      <c r="G83" s="4" t="s">
        <v>313</v>
      </c>
      <c r="H83" s="5" t="s">
        <v>327</v>
      </c>
      <c r="I83" s="4" t="s">
        <v>317</v>
      </c>
      <c r="J83" s="4" t="s">
        <v>23</v>
      </c>
      <c r="K83" s="4" t="s">
        <v>24</v>
      </c>
      <c r="L83" s="8">
        <v>43831</v>
      </c>
      <c r="N83" s="18">
        <v>0.38</v>
      </c>
      <c r="O83" s="4" t="s">
        <v>37</v>
      </c>
      <c r="P83" s="4">
        <v>31</v>
      </c>
      <c r="Q83" s="4" t="s">
        <v>347</v>
      </c>
      <c r="R83" s="4">
        <v>10</v>
      </c>
      <c r="S83" s="4">
        <v>3642</v>
      </c>
      <c r="U83" s="18">
        <v>0.67900000000000005</v>
      </c>
      <c r="V83" s="4" t="s">
        <v>266</v>
      </c>
      <c r="W83" s="4" t="s">
        <v>37</v>
      </c>
      <c r="X83" s="19">
        <v>50</v>
      </c>
      <c r="Y83" s="4" t="s">
        <v>347</v>
      </c>
      <c r="Z83" s="4" t="s">
        <v>274</v>
      </c>
      <c r="AA83" s="4" t="s">
        <v>23</v>
      </c>
      <c r="AB83" s="5"/>
    </row>
    <row r="84" spans="2:28" ht="30" x14ac:dyDescent="0.25">
      <c r="B84" s="4" t="s">
        <v>145</v>
      </c>
      <c r="C84" s="4" t="str">
        <f>_xlfn.XLOOKUP(Measure_DB[[#This Row],[State Code]],TRM_Sources[State Code],TRM_Sources[State/Province],"")</f>
        <v>Idaho</v>
      </c>
      <c r="D84" s="5" t="s">
        <v>359</v>
      </c>
      <c r="G84" s="4" t="s">
        <v>269</v>
      </c>
      <c r="H84" s="5" t="s">
        <v>360</v>
      </c>
      <c r="I84" s="4" t="s">
        <v>312</v>
      </c>
      <c r="J84" s="4" t="s">
        <v>23</v>
      </c>
      <c r="K84" s="4" t="s">
        <v>24</v>
      </c>
      <c r="L84" s="8">
        <v>45291</v>
      </c>
      <c r="N84" s="18">
        <v>0.25</v>
      </c>
      <c r="O84" s="4" t="s">
        <v>284</v>
      </c>
      <c r="R84" s="4">
        <v>12</v>
      </c>
      <c r="S84" s="4">
        <v>3300</v>
      </c>
      <c r="T84" s="4">
        <v>3800</v>
      </c>
      <c r="W84" s="4" t="s">
        <v>284</v>
      </c>
      <c r="X84" s="19"/>
      <c r="AA84" s="4" t="s">
        <v>23</v>
      </c>
      <c r="AB84" s="5" t="s">
        <v>363</v>
      </c>
    </row>
    <row r="85" spans="2:28" ht="30" x14ac:dyDescent="0.25">
      <c r="B85" s="4" t="s">
        <v>145</v>
      </c>
      <c r="C85" s="4" t="str">
        <f>_xlfn.XLOOKUP(Measure_DB[[#This Row],[State Code]],TRM_Sources[State Code],TRM_Sources[State/Province],"")</f>
        <v>Idaho</v>
      </c>
      <c r="D85" s="5" t="s">
        <v>359</v>
      </c>
      <c r="G85" s="4" t="s">
        <v>143</v>
      </c>
      <c r="H85" s="5" t="s">
        <v>361</v>
      </c>
      <c r="I85" s="4" t="s">
        <v>312</v>
      </c>
      <c r="J85" s="4" t="s">
        <v>23</v>
      </c>
      <c r="K85" s="4" t="s">
        <v>24</v>
      </c>
      <c r="L85" s="8">
        <v>45291</v>
      </c>
      <c r="N85" s="18">
        <v>0.3</v>
      </c>
      <c r="O85" s="4" t="s">
        <v>284</v>
      </c>
      <c r="R85" s="4">
        <v>12</v>
      </c>
      <c r="S85" s="4">
        <v>3300</v>
      </c>
      <c r="T85" s="4">
        <v>3800</v>
      </c>
      <c r="W85" s="4" t="s">
        <v>284</v>
      </c>
      <c r="X85" s="19"/>
      <c r="AA85" s="4" t="s">
        <v>23</v>
      </c>
      <c r="AB85" s="5"/>
    </row>
    <row r="86" spans="2:28" ht="30" x14ac:dyDescent="0.25">
      <c r="B86" s="4" t="s">
        <v>145</v>
      </c>
      <c r="C86" s="4" t="str">
        <f>_xlfn.XLOOKUP(Measure_DB[[#This Row],[State Code]],TRM_Sources[State Code],TRM_Sources[State/Province],"")</f>
        <v>Idaho</v>
      </c>
      <c r="D86" s="5" t="s">
        <v>359</v>
      </c>
      <c r="G86" s="4" t="s">
        <v>313</v>
      </c>
      <c r="H86" s="5" t="s">
        <v>362</v>
      </c>
      <c r="I86" s="4" t="s">
        <v>312</v>
      </c>
      <c r="J86" s="4" t="s">
        <v>23</v>
      </c>
      <c r="K86" s="4" t="s">
        <v>24</v>
      </c>
      <c r="L86" s="8">
        <v>45291</v>
      </c>
      <c r="N86" s="18">
        <v>0.4</v>
      </c>
      <c r="O86" s="4" t="s">
        <v>284</v>
      </c>
      <c r="R86" s="4">
        <v>12</v>
      </c>
      <c r="S86" s="4">
        <v>3300</v>
      </c>
      <c r="T86" s="4">
        <v>3800</v>
      </c>
      <c r="W86" s="4" t="s">
        <v>284</v>
      </c>
      <c r="X86" s="19"/>
      <c r="AA86" s="4" t="s">
        <v>23</v>
      </c>
      <c r="AB86" s="5" t="s">
        <v>363</v>
      </c>
    </row>
    <row r="87" spans="2:28" ht="30" x14ac:dyDescent="0.25">
      <c r="B87" s="4" t="s">
        <v>145</v>
      </c>
      <c r="C87" s="4" t="str">
        <f>_xlfn.XLOOKUP(Measure_DB[[#This Row],[State Code]],TRM_Sources[State Code],TRM_Sources[State/Province],"")</f>
        <v>Idaho</v>
      </c>
      <c r="D87" s="5" t="s">
        <v>359</v>
      </c>
      <c r="G87" s="4" t="s">
        <v>258</v>
      </c>
      <c r="H87" s="5" t="s">
        <v>30</v>
      </c>
      <c r="I87" s="4" t="s">
        <v>312</v>
      </c>
      <c r="J87" s="4" t="s">
        <v>23</v>
      </c>
      <c r="K87" s="4" t="s">
        <v>24</v>
      </c>
      <c r="L87" s="8">
        <v>45291</v>
      </c>
      <c r="N87" s="18">
        <v>0.35</v>
      </c>
      <c r="O87" s="4" t="s">
        <v>284</v>
      </c>
      <c r="R87" s="4">
        <v>12</v>
      </c>
      <c r="S87" s="4">
        <v>3300</v>
      </c>
      <c r="T87" s="4">
        <v>3800</v>
      </c>
      <c r="W87" s="4" t="s">
        <v>284</v>
      </c>
      <c r="X87" s="19"/>
      <c r="AA87" s="4" t="s">
        <v>23</v>
      </c>
      <c r="AB87" s="5"/>
    </row>
    <row r="88" spans="2:28" ht="30" x14ac:dyDescent="0.25">
      <c r="B88" s="4" t="s">
        <v>145</v>
      </c>
      <c r="C88" s="4" t="str">
        <f>_xlfn.XLOOKUP(Measure_DB[[#This Row],[State Code]],TRM_Sources[State Code],TRM_Sources[State/Province],"")</f>
        <v>Idaho</v>
      </c>
      <c r="D88" s="5" t="s">
        <v>359</v>
      </c>
      <c r="G88" s="4" t="s">
        <v>259</v>
      </c>
      <c r="H88" s="5" t="s">
        <v>39</v>
      </c>
      <c r="I88" s="4" t="s">
        <v>317</v>
      </c>
      <c r="J88" s="4" t="s">
        <v>23</v>
      </c>
      <c r="K88" s="4" t="s">
        <v>24</v>
      </c>
      <c r="L88" s="8">
        <v>45291</v>
      </c>
      <c r="N88" s="18">
        <v>0.6</v>
      </c>
      <c r="O88" s="4" t="s">
        <v>284</v>
      </c>
      <c r="R88" s="4">
        <v>12</v>
      </c>
      <c r="S88" s="4">
        <v>3300</v>
      </c>
      <c r="T88" s="4">
        <v>3800</v>
      </c>
      <c r="W88" s="4" t="s">
        <v>284</v>
      </c>
      <c r="X88" s="19"/>
      <c r="AA88" s="4" t="s">
        <v>23</v>
      </c>
      <c r="AB88" s="5"/>
    </row>
    <row r="89" spans="2:28" ht="30" x14ac:dyDescent="0.25">
      <c r="B89" s="4" t="s">
        <v>185</v>
      </c>
      <c r="C89" s="4" t="str">
        <f>_xlfn.XLOOKUP(Measure_DB[[#This Row],[State Code]],TRM_Sources[State Code],TRM_Sources[State/Province],"")</f>
        <v>Montana</v>
      </c>
      <c r="D89" s="5" t="s">
        <v>359</v>
      </c>
      <c r="G89" s="4" t="s">
        <v>269</v>
      </c>
      <c r="H89" s="5" t="s">
        <v>360</v>
      </c>
      <c r="I89" s="4" t="s">
        <v>312</v>
      </c>
      <c r="J89" s="4" t="s">
        <v>23</v>
      </c>
      <c r="K89" s="4" t="s">
        <v>24</v>
      </c>
      <c r="L89" s="8">
        <v>45291</v>
      </c>
      <c r="N89" s="18">
        <v>0.25</v>
      </c>
      <c r="O89" s="4" t="s">
        <v>284</v>
      </c>
      <c r="R89" s="4">
        <v>12</v>
      </c>
      <c r="S89" s="4">
        <v>3300</v>
      </c>
      <c r="T89" s="4">
        <v>3800</v>
      </c>
      <c r="W89" s="4" t="s">
        <v>284</v>
      </c>
      <c r="X89" s="19"/>
      <c r="AA89" s="4" t="s">
        <v>23</v>
      </c>
      <c r="AB89" s="5" t="s">
        <v>363</v>
      </c>
    </row>
    <row r="90" spans="2:28" ht="30" x14ac:dyDescent="0.25">
      <c r="B90" s="4" t="s">
        <v>185</v>
      </c>
      <c r="C90" s="4" t="str">
        <f>_xlfn.XLOOKUP(Measure_DB[[#This Row],[State Code]],TRM_Sources[State Code],TRM_Sources[State/Province],"")</f>
        <v>Montana</v>
      </c>
      <c r="D90" s="5" t="s">
        <v>359</v>
      </c>
      <c r="G90" s="4" t="s">
        <v>143</v>
      </c>
      <c r="H90" s="5" t="s">
        <v>361</v>
      </c>
      <c r="I90" s="4" t="s">
        <v>312</v>
      </c>
      <c r="J90" s="4" t="s">
        <v>23</v>
      </c>
      <c r="K90" s="4" t="s">
        <v>24</v>
      </c>
      <c r="L90" s="8">
        <v>45291</v>
      </c>
      <c r="N90" s="18">
        <v>0.3</v>
      </c>
      <c r="O90" s="4" t="s">
        <v>284</v>
      </c>
      <c r="R90" s="4">
        <v>12</v>
      </c>
      <c r="S90" s="4">
        <v>3300</v>
      </c>
      <c r="T90" s="4">
        <v>3800</v>
      </c>
      <c r="W90" s="4" t="s">
        <v>284</v>
      </c>
      <c r="X90" s="19"/>
      <c r="AA90" s="4" t="s">
        <v>23</v>
      </c>
      <c r="AB90" s="5"/>
    </row>
    <row r="91" spans="2:28" ht="30" x14ac:dyDescent="0.25">
      <c r="B91" s="4" t="s">
        <v>185</v>
      </c>
      <c r="C91" s="4" t="str">
        <f>_xlfn.XLOOKUP(Measure_DB[[#This Row],[State Code]],TRM_Sources[State Code],TRM_Sources[State/Province],"")</f>
        <v>Montana</v>
      </c>
      <c r="D91" s="5" t="s">
        <v>359</v>
      </c>
      <c r="G91" s="4" t="s">
        <v>313</v>
      </c>
      <c r="H91" s="5" t="s">
        <v>362</v>
      </c>
      <c r="I91" s="4" t="s">
        <v>312</v>
      </c>
      <c r="J91" s="4" t="s">
        <v>23</v>
      </c>
      <c r="K91" s="4" t="s">
        <v>24</v>
      </c>
      <c r="L91" s="8">
        <v>45291</v>
      </c>
      <c r="N91" s="18">
        <v>0.4</v>
      </c>
      <c r="O91" s="4" t="s">
        <v>284</v>
      </c>
      <c r="R91" s="4">
        <v>12</v>
      </c>
      <c r="S91" s="4">
        <v>3300</v>
      </c>
      <c r="T91" s="4">
        <v>3800</v>
      </c>
      <c r="W91" s="4" t="s">
        <v>284</v>
      </c>
      <c r="X91" s="19"/>
      <c r="AA91" s="4" t="s">
        <v>23</v>
      </c>
      <c r="AB91" s="5" t="s">
        <v>363</v>
      </c>
    </row>
    <row r="92" spans="2:28" ht="30" x14ac:dyDescent="0.25">
      <c r="B92" s="4" t="s">
        <v>185</v>
      </c>
      <c r="C92" s="4" t="str">
        <f>_xlfn.XLOOKUP(Measure_DB[[#This Row],[State Code]],TRM_Sources[State Code],TRM_Sources[State/Province],"")</f>
        <v>Montana</v>
      </c>
      <c r="D92" s="5" t="s">
        <v>359</v>
      </c>
      <c r="G92" s="4" t="s">
        <v>258</v>
      </c>
      <c r="H92" s="5" t="s">
        <v>30</v>
      </c>
      <c r="I92" s="4" t="s">
        <v>312</v>
      </c>
      <c r="J92" s="4" t="s">
        <v>23</v>
      </c>
      <c r="K92" s="4" t="s">
        <v>24</v>
      </c>
      <c r="L92" s="8">
        <v>45291</v>
      </c>
      <c r="N92" s="18">
        <v>0.35</v>
      </c>
      <c r="O92" s="4" t="s">
        <v>284</v>
      </c>
      <c r="R92" s="4">
        <v>12</v>
      </c>
      <c r="S92" s="4">
        <v>3300</v>
      </c>
      <c r="T92" s="4">
        <v>3800</v>
      </c>
      <c r="W92" s="4" t="s">
        <v>284</v>
      </c>
      <c r="X92" s="19"/>
      <c r="AA92" s="4" t="s">
        <v>23</v>
      </c>
      <c r="AB92" s="5"/>
    </row>
    <row r="93" spans="2:28" ht="30" x14ac:dyDescent="0.25">
      <c r="B93" s="4" t="s">
        <v>185</v>
      </c>
      <c r="C93" s="4" t="str">
        <f>_xlfn.XLOOKUP(Measure_DB[[#This Row],[State Code]],TRM_Sources[State Code],TRM_Sources[State/Province],"")</f>
        <v>Montana</v>
      </c>
      <c r="D93" s="5" t="s">
        <v>359</v>
      </c>
      <c r="G93" s="4" t="s">
        <v>259</v>
      </c>
      <c r="H93" s="5" t="s">
        <v>39</v>
      </c>
      <c r="I93" s="4" t="s">
        <v>317</v>
      </c>
      <c r="J93" s="4" t="s">
        <v>23</v>
      </c>
      <c r="K93" s="4" t="s">
        <v>24</v>
      </c>
      <c r="L93" s="8">
        <v>45291</v>
      </c>
      <c r="N93" s="18">
        <v>0.6</v>
      </c>
      <c r="O93" s="4" t="s">
        <v>284</v>
      </c>
      <c r="R93" s="4">
        <v>12</v>
      </c>
      <c r="S93" s="4">
        <v>3300</v>
      </c>
      <c r="T93" s="4">
        <v>3800</v>
      </c>
      <c r="W93" s="4" t="s">
        <v>284</v>
      </c>
      <c r="X93" s="19"/>
      <c r="AA93" s="4" t="s">
        <v>23</v>
      </c>
      <c r="AB93" s="5"/>
    </row>
    <row r="94" spans="2:28" ht="30" x14ac:dyDescent="0.25">
      <c r="B94" s="4" t="s">
        <v>193</v>
      </c>
      <c r="C94" s="4" t="str">
        <f>_xlfn.XLOOKUP(Measure_DB[[#This Row],[State Code]],TRM_Sources[State Code],TRM_Sources[State/Province],"")</f>
        <v>Oregon</v>
      </c>
      <c r="D94" s="5" t="s">
        <v>359</v>
      </c>
      <c r="G94" s="4" t="s">
        <v>269</v>
      </c>
      <c r="H94" s="5" t="s">
        <v>360</v>
      </c>
      <c r="I94" s="4" t="s">
        <v>312</v>
      </c>
      <c r="J94" s="4" t="s">
        <v>23</v>
      </c>
      <c r="K94" s="4" t="s">
        <v>24</v>
      </c>
      <c r="L94" s="8">
        <v>45291</v>
      </c>
      <c r="N94" s="18">
        <v>0.25</v>
      </c>
      <c r="O94" s="4" t="s">
        <v>284</v>
      </c>
      <c r="R94" s="4">
        <v>12</v>
      </c>
      <c r="S94" s="4">
        <v>3300</v>
      </c>
      <c r="T94" s="4">
        <v>3800</v>
      </c>
      <c r="W94" s="4" t="s">
        <v>284</v>
      </c>
      <c r="X94" s="19"/>
      <c r="AA94" s="4" t="s">
        <v>23</v>
      </c>
      <c r="AB94" s="5" t="s">
        <v>363</v>
      </c>
    </row>
    <row r="95" spans="2:28" ht="30" x14ac:dyDescent="0.25">
      <c r="B95" s="4" t="s">
        <v>193</v>
      </c>
      <c r="C95" s="4" t="str">
        <f>_xlfn.XLOOKUP(Measure_DB[[#This Row],[State Code]],TRM_Sources[State Code],TRM_Sources[State/Province],"")</f>
        <v>Oregon</v>
      </c>
      <c r="D95" s="5" t="s">
        <v>359</v>
      </c>
      <c r="G95" s="4" t="s">
        <v>143</v>
      </c>
      <c r="H95" s="5" t="s">
        <v>361</v>
      </c>
      <c r="I95" s="4" t="s">
        <v>312</v>
      </c>
      <c r="J95" s="4" t="s">
        <v>23</v>
      </c>
      <c r="K95" s="4" t="s">
        <v>24</v>
      </c>
      <c r="L95" s="8">
        <v>45291</v>
      </c>
      <c r="N95" s="18">
        <v>0.3</v>
      </c>
      <c r="O95" s="4" t="s">
        <v>284</v>
      </c>
      <c r="R95" s="4">
        <v>12</v>
      </c>
      <c r="S95" s="4">
        <v>3300</v>
      </c>
      <c r="T95" s="4">
        <v>3800</v>
      </c>
      <c r="W95" s="4" t="s">
        <v>284</v>
      </c>
      <c r="X95" s="19"/>
      <c r="AA95" s="4" t="s">
        <v>23</v>
      </c>
      <c r="AB95" s="5"/>
    </row>
    <row r="96" spans="2:28" ht="30" x14ac:dyDescent="0.25">
      <c r="B96" s="4" t="s">
        <v>193</v>
      </c>
      <c r="C96" s="4" t="str">
        <f>_xlfn.XLOOKUP(Measure_DB[[#This Row],[State Code]],TRM_Sources[State Code],TRM_Sources[State/Province],"")</f>
        <v>Oregon</v>
      </c>
      <c r="D96" s="5" t="s">
        <v>359</v>
      </c>
      <c r="G96" s="4" t="s">
        <v>313</v>
      </c>
      <c r="H96" s="5" t="s">
        <v>362</v>
      </c>
      <c r="I96" s="4" t="s">
        <v>312</v>
      </c>
      <c r="J96" s="4" t="s">
        <v>23</v>
      </c>
      <c r="K96" s="4" t="s">
        <v>24</v>
      </c>
      <c r="L96" s="8">
        <v>45291</v>
      </c>
      <c r="N96" s="18">
        <v>0.4</v>
      </c>
      <c r="O96" s="4" t="s">
        <v>284</v>
      </c>
      <c r="R96" s="4">
        <v>12</v>
      </c>
      <c r="S96" s="4">
        <v>3300</v>
      </c>
      <c r="T96" s="4">
        <v>3800</v>
      </c>
      <c r="W96" s="4" t="s">
        <v>284</v>
      </c>
      <c r="X96" s="19"/>
      <c r="AA96" s="4" t="s">
        <v>23</v>
      </c>
      <c r="AB96" s="5" t="s">
        <v>363</v>
      </c>
    </row>
    <row r="97" spans="2:28" ht="30" x14ac:dyDescent="0.25">
      <c r="B97" s="4" t="s">
        <v>193</v>
      </c>
      <c r="C97" s="4" t="str">
        <f>_xlfn.XLOOKUP(Measure_DB[[#This Row],[State Code]],TRM_Sources[State Code],TRM_Sources[State/Province],"")</f>
        <v>Oregon</v>
      </c>
      <c r="D97" s="5" t="s">
        <v>359</v>
      </c>
      <c r="G97" s="4" t="s">
        <v>258</v>
      </c>
      <c r="H97" s="5" t="s">
        <v>30</v>
      </c>
      <c r="I97" s="4" t="s">
        <v>312</v>
      </c>
      <c r="J97" s="4" t="s">
        <v>23</v>
      </c>
      <c r="K97" s="4" t="s">
        <v>24</v>
      </c>
      <c r="L97" s="8">
        <v>45291</v>
      </c>
      <c r="N97" s="18">
        <v>0.35</v>
      </c>
      <c r="O97" s="4" t="s">
        <v>284</v>
      </c>
      <c r="R97" s="4">
        <v>12</v>
      </c>
      <c r="S97" s="4">
        <v>3300</v>
      </c>
      <c r="T97" s="4">
        <v>3800</v>
      </c>
      <c r="W97" s="4" t="s">
        <v>284</v>
      </c>
      <c r="X97" s="19"/>
      <c r="AA97" s="4" t="s">
        <v>23</v>
      </c>
      <c r="AB97" s="5"/>
    </row>
    <row r="98" spans="2:28" ht="30" x14ac:dyDescent="0.25">
      <c r="B98" s="4" t="s">
        <v>193</v>
      </c>
      <c r="C98" s="4" t="str">
        <f>_xlfn.XLOOKUP(Measure_DB[[#This Row],[State Code]],TRM_Sources[State Code],TRM_Sources[State/Province],"")</f>
        <v>Oregon</v>
      </c>
      <c r="D98" s="5" t="s">
        <v>359</v>
      </c>
      <c r="G98" s="4" t="s">
        <v>259</v>
      </c>
      <c r="H98" s="5" t="s">
        <v>39</v>
      </c>
      <c r="I98" s="4" t="s">
        <v>317</v>
      </c>
      <c r="J98" s="4" t="s">
        <v>23</v>
      </c>
      <c r="K98" s="4" t="s">
        <v>24</v>
      </c>
      <c r="L98" s="8">
        <v>45291</v>
      </c>
      <c r="N98" s="18">
        <v>0.6</v>
      </c>
      <c r="O98" s="4" t="s">
        <v>284</v>
      </c>
      <c r="R98" s="4">
        <v>12</v>
      </c>
      <c r="S98" s="4">
        <v>3300</v>
      </c>
      <c r="T98" s="4">
        <v>3800</v>
      </c>
      <c r="W98" s="4" t="s">
        <v>284</v>
      </c>
      <c r="X98" s="19"/>
      <c r="AA98" s="4" t="s">
        <v>23</v>
      </c>
      <c r="AB98" s="5"/>
    </row>
    <row r="99" spans="2:28" ht="30" x14ac:dyDescent="0.25">
      <c r="B99" s="4" t="s">
        <v>200</v>
      </c>
      <c r="C99" s="4" t="str">
        <f>_xlfn.XLOOKUP(Measure_DB[[#This Row],[State Code]],TRM_Sources[State Code],TRM_Sources[State/Province],"")</f>
        <v>Washington</v>
      </c>
      <c r="D99" s="5" t="s">
        <v>359</v>
      </c>
      <c r="G99" s="4" t="s">
        <v>269</v>
      </c>
      <c r="H99" s="5" t="s">
        <v>360</v>
      </c>
      <c r="I99" s="4" t="s">
        <v>312</v>
      </c>
      <c r="J99" s="4" t="s">
        <v>23</v>
      </c>
      <c r="K99" s="4" t="s">
        <v>24</v>
      </c>
      <c r="L99" s="8">
        <v>45291</v>
      </c>
      <c r="N99" s="18">
        <v>0.25</v>
      </c>
      <c r="O99" s="4" t="s">
        <v>284</v>
      </c>
      <c r="R99" s="4">
        <v>12</v>
      </c>
      <c r="S99" s="4">
        <v>3300</v>
      </c>
      <c r="T99" s="4">
        <v>3800</v>
      </c>
      <c r="W99" s="4" t="s">
        <v>284</v>
      </c>
      <c r="X99" s="19"/>
      <c r="AA99" s="4" t="s">
        <v>23</v>
      </c>
      <c r="AB99" s="5" t="s">
        <v>363</v>
      </c>
    </row>
    <row r="100" spans="2:28" ht="30" x14ac:dyDescent="0.25">
      <c r="B100" s="4" t="s">
        <v>200</v>
      </c>
      <c r="C100" s="4" t="str">
        <f>_xlfn.XLOOKUP(Measure_DB[[#This Row],[State Code]],TRM_Sources[State Code],TRM_Sources[State/Province],"")</f>
        <v>Washington</v>
      </c>
      <c r="D100" s="5" t="s">
        <v>359</v>
      </c>
      <c r="G100" s="4" t="s">
        <v>143</v>
      </c>
      <c r="H100" s="5" t="s">
        <v>361</v>
      </c>
      <c r="I100" s="4" t="s">
        <v>312</v>
      </c>
      <c r="J100" s="4" t="s">
        <v>23</v>
      </c>
      <c r="K100" s="4" t="s">
        <v>24</v>
      </c>
      <c r="L100" s="8">
        <v>45291</v>
      </c>
      <c r="N100" s="18">
        <v>0.3</v>
      </c>
      <c r="O100" s="4" t="s">
        <v>284</v>
      </c>
      <c r="R100" s="4">
        <v>12</v>
      </c>
      <c r="S100" s="4">
        <v>3300</v>
      </c>
      <c r="T100" s="4">
        <v>3800</v>
      </c>
      <c r="W100" s="4" t="s">
        <v>284</v>
      </c>
      <c r="X100" s="19"/>
      <c r="AA100" s="4" t="s">
        <v>23</v>
      </c>
      <c r="AB100" s="5"/>
    </row>
    <row r="101" spans="2:28" ht="30" x14ac:dyDescent="0.25">
      <c r="B101" s="4" t="s">
        <v>200</v>
      </c>
      <c r="C101" s="4" t="str">
        <f>_xlfn.XLOOKUP(Measure_DB[[#This Row],[State Code]],TRM_Sources[State Code],TRM_Sources[State/Province],"")</f>
        <v>Washington</v>
      </c>
      <c r="D101" s="5" t="s">
        <v>359</v>
      </c>
      <c r="G101" s="4" t="s">
        <v>313</v>
      </c>
      <c r="H101" s="5" t="s">
        <v>362</v>
      </c>
      <c r="I101" s="4" t="s">
        <v>312</v>
      </c>
      <c r="J101" s="4" t="s">
        <v>23</v>
      </c>
      <c r="K101" s="4" t="s">
        <v>24</v>
      </c>
      <c r="L101" s="8">
        <v>45291</v>
      </c>
      <c r="N101" s="18">
        <v>0.4</v>
      </c>
      <c r="O101" s="4" t="s">
        <v>284</v>
      </c>
      <c r="R101" s="4">
        <v>12</v>
      </c>
      <c r="S101" s="4">
        <v>3300</v>
      </c>
      <c r="T101" s="4">
        <v>3800</v>
      </c>
      <c r="W101" s="4" t="s">
        <v>284</v>
      </c>
      <c r="X101" s="19"/>
      <c r="AA101" s="4" t="s">
        <v>23</v>
      </c>
      <c r="AB101" s="5" t="s">
        <v>363</v>
      </c>
    </row>
    <row r="102" spans="2:28" ht="30" x14ac:dyDescent="0.25">
      <c r="B102" s="4" t="s">
        <v>200</v>
      </c>
      <c r="C102" s="4" t="str">
        <f>_xlfn.XLOOKUP(Measure_DB[[#This Row],[State Code]],TRM_Sources[State Code],TRM_Sources[State/Province],"")</f>
        <v>Washington</v>
      </c>
      <c r="D102" s="5" t="s">
        <v>359</v>
      </c>
      <c r="G102" s="4" t="s">
        <v>258</v>
      </c>
      <c r="H102" s="5" t="s">
        <v>30</v>
      </c>
      <c r="I102" s="4" t="s">
        <v>312</v>
      </c>
      <c r="J102" s="4" t="s">
        <v>23</v>
      </c>
      <c r="K102" s="4" t="s">
        <v>24</v>
      </c>
      <c r="L102" s="8">
        <v>45291</v>
      </c>
      <c r="N102" s="18">
        <v>0.35</v>
      </c>
      <c r="O102" s="4" t="s">
        <v>284</v>
      </c>
      <c r="R102" s="4">
        <v>12</v>
      </c>
      <c r="S102" s="4">
        <v>3300</v>
      </c>
      <c r="T102" s="4">
        <v>3800</v>
      </c>
      <c r="W102" s="4" t="s">
        <v>284</v>
      </c>
      <c r="X102" s="19"/>
      <c r="AA102" s="4" t="s">
        <v>23</v>
      </c>
      <c r="AB102" s="5"/>
    </row>
    <row r="103" spans="2:28" ht="30" x14ac:dyDescent="0.25">
      <c r="B103" s="4" t="s">
        <v>200</v>
      </c>
      <c r="C103" s="4" t="str">
        <f>_xlfn.XLOOKUP(Measure_DB[[#This Row],[State Code]],TRM_Sources[State Code],TRM_Sources[State/Province],"")</f>
        <v>Washington</v>
      </c>
      <c r="D103" s="5" t="s">
        <v>359</v>
      </c>
      <c r="G103" s="4" t="s">
        <v>259</v>
      </c>
      <c r="H103" s="5" t="s">
        <v>39</v>
      </c>
      <c r="I103" s="4" t="s">
        <v>317</v>
      </c>
      <c r="J103" s="4" t="s">
        <v>23</v>
      </c>
      <c r="K103" s="4" t="s">
        <v>24</v>
      </c>
      <c r="L103" s="8">
        <v>45291</v>
      </c>
      <c r="N103" s="18">
        <v>0.6</v>
      </c>
      <c r="O103" s="4" t="s">
        <v>284</v>
      </c>
      <c r="R103" s="4">
        <v>12</v>
      </c>
      <c r="S103" s="4">
        <v>3300</v>
      </c>
      <c r="T103" s="4">
        <v>3800</v>
      </c>
      <c r="W103" s="4" t="s">
        <v>284</v>
      </c>
      <c r="X103" s="19"/>
      <c r="AA103" s="4" t="s">
        <v>23</v>
      </c>
      <c r="AB103" s="5"/>
    </row>
    <row r="104" spans="2:28" x14ac:dyDescent="0.25">
      <c r="B104" s="4" t="s">
        <v>168</v>
      </c>
      <c r="C104" s="4" t="str">
        <f>_xlfn.XLOOKUP(Measure_DB[[#This Row],[State Code]],TRM_Sources[State Code],TRM_Sources[State/Province],"")</f>
        <v>Arkansas</v>
      </c>
      <c r="D104" s="5" t="s">
        <v>36</v>
      </c>
      <c r="E104" s="4" t="s">
        <v>364</v>
      </c>
      <c r="F104" s="4">
        <v>424</v>
      </c>
      <c r="G104" s="4" t="s">
        <v>269</v>
      </c>
      <c r="H104" s="5" t="s">
        <v>0</v>
      </c>
      <c r="I104" s="4" t="s">
        <v>312</v>
      </c>
      <c r="J104" s="4" t="s">
        <v>24</v>
      </c>
      <c r="K104" s="4" t="s">
        <v>24</v>
      </c>
      <c r="N104" s="18">
        <v>0.3</v>
      </c>
      <c r="O104" s="4" t="s">
        <v>284</v>
      </c>
      <c r="R104" s="4">
        <v>8</v>
      </c>
      <c r="S104" s="4">
        <v>3227</v>
      </c>
      <c r="U104" s="4">
        <v>0.26</v>
      </c>
      <c r="V104" s="4" t="s">
        <v>266</v>
      </c>
      <c r="W104" s="4" t="s">
        <v>284</v>
      </c>
      <c r="X104" s="19"/>
      <c r="AA104" s="4" t="s">
        <v>23</v>
      </c>
      <c r="AB104" s="5"/>
    </row>
    <row r="105" spans="2:28" ht="30" x14ac:dyDescent="0.25">
      <c r="B105" s="4" t="s">
        <v>168</v>
      </c>
      <c r="C105" s="4" t="str">
        <f>_xlfn.XLOOKUP(Measure_DB[[#This Row],[State Code]],TRM_Sources[State Code],TRM_Sources[State/Province],"")</f>
        <v>Arkansas</v>
      </c>
      <c r="D105" s="5" t="s">
        <v>36</v>
      </c>
      <c r="E105" s="4" t="s">
        <v>364</v>
      </c>
      <c r="F105" s="4">
        <v>424</v>
      </c>
      <c r="G105" s="4" t="s">
        <v>143</v>
      </c>
      <c r="H105" s="5" t="s">
        <v>365</v>
      </c>
      <c r="I105" s="4" t="s">
        <v>312</v>
      </c>
      <c r="J105" s="4" t="s">
        <v>24</v>
      </c>
      <c r="K105" s="4" t="s">
        <v>24</v>
      </c>
      <c r="N105" s="18">
        <v>0.3</v>
      </c>
      <c r="O105" s="4" t="s">
        <v>284</v>
      </c>
      <c r="R105" s="4">
        <v>8</v>
      </c>
      <c r="S105" s="4">
        <v>3227</v>
      </c>
      <c r="U105" s="4">
        <v>0.26</v>
      </c>
      <c r="V105" s="4" t="s">
        <v>266</v>
      </c>
      <c r="W105" s="4" t="s">
        <v>284</v>
      </c>
      <c r="X105" s="19"/>
      <c r="AA105" s="4" t="s">
        <v>23</v>
      </c>
      <c r="AB105" s="5"/>
    </row>
    <row r="106" spans="2:28" ht="45" x14ac:dyDescent="0.25">
      <c r="B106" s="4" t="s">
        <v>168</v>
      </c>
      <c r="C106" s="4" t="str">
        <f>_xlfn.XLOOKUP(Measure_DB[[#This Row],[State Code]],TRM_Sources[State Code],TRM_Sources[State/Province],"")</f>
        <v>Arkansas</v>
      </c>
      <c r="D106" s="5" t="s">
        <v>36</v>
      </c>
      <c r="E106" s="4" t="s">
        <v>364</v>
      </c>
      <c r="F106" s="4">
        <v>424</v>
      </c>
      <c r="G106" s="4" t="s">
        <v>313</v>
      </c>
      <c r="H106" s="5" t="s">
        <v>366</v>
      </c>
      <c r="I106" s="4" t="s">
        <v>312</v>
      </c>
      <c r="J106" s="4" t="s">
        <v>24</v>
      </c>
      <c r="K106" s="4" t="s">
        <v>24</v>
      </c>
      <c r="N106" s="18">
        <v>0.4</v>
      </c>
      <c r="O106" s="4" t="s">
        <v>284</v>
      </c>
      <c r="R106" s="4">
        <v>8</v>
      </c>
      <c r="S106" s="4">
        <v>3227</v>
      </c>
      <c r="U106" s="4">
        <v>0.26</v>
      </c>
      <c r="V106" s="4" t="s">
        <v>266</v>
      </c>
      <c r="W106" s="4" t="s">
        <v>284</v>
      </c>
      <c r="X106" s="19"/>
      <c r="AA106" s="4" t="s">
        <v>23</v>
      </c>
      <c r="AB106" s="5"/>
    </row>
    <row r="107" spans="2:28" x14ac:dyDescent="0.25">
      <c r="B107" s="4" t="s">
        <v>180</v>
      </c>
      <c r="C107" s="4" t="str">
        <f>_xlfn.XLOOKUP(Measure_DB[[#This Row],[State Code]],TRM_Sources[State Code],TRM_Sources[State/Province],"")</f>
        <v>Louisiana</v>
      </c>
      <c r="D107" s="5" t="s">
        <v>257</v>
      </c>
      <c r="H107" s="5"/>
      <c r="X107" s="19"/>
      <c r="AB107" s="5"/>
    </row>
    <row r="108" spans="2:28" ht="30" x14ac:dyDescent="0.25">
      <c r="B108" s="4" t="s">
        <v>151</v>
      </c>
      <c r="C108" s="4" t="str">
        <f>_xlfn.XLOOKUP(Measure_DB[[#This Row],[State Code]],TRM_Sources[State Code],TRM_Sources[State/Province],"")</f>
        <v>Tennessee</v>
      </c>
      <c r="D108" s="5" t="s">
        <v>33</v>
      </c>
      <c r="E108" s="4" t="s">
        <v>367</v>
      </c>
      <c r="F108" s="4">
        <v>108</v>
      </c>
      <c r="G108" s="4" t="s">
        <v>269</v>
      </c>
      <c r="H108" s="5" t="s">
        <v>32</v>
      </c>
      <c r="I108" s="4" t="s">
        <v>312</v>
      </c>
      <c r="J108" s="4" t="s">
        <v>24</v>
      </c>
      <c r="K108" s="4" t="s">
        <v>24</v>
      </c>
      <c r="L108" s="8"/>
      <c r="N108" s="18">
        <v>0.2</v>
      </c>
      <c r="O108" s="4" t="s">
        <v>37</v>
      </c>
      <c r="P108" s="4">
        <v>174</v>
      </c>
      <c r="Q108" s="4" t="s">
        <v>348</v>
      </c>
      <c r="R108" s="4">
        <v>8</v>
      </c>
      <c r="S108" s="4">
        <v>2651</v>
      </c>
      <c r="T108" s="4">
        <v>4268</v>
      </c>
      <c r="U108" s="18">
        <v>0.52600000000000002</v>
      </c>
      <c r="V108" s="4" t="s">
        <v>266</v>
      </c>
      <c r="W108" s="4" t="s">
        <v>284</v>
      </c>
      <c r="X108" s="19"/>
      <c r="AA108" s="4" t="s">
        <v>23</v>
      </c>
      <c r="AB108" s="5" t="s">
        <v>368</v>
      </c>
    </row>
    <row r="109" spans="2:28" x14ac:dyDescent="0.25">
      <c r="B109" s="4" t="s">
        <v>152</v>
      </c>
      <c r="C109" s="4" t="str">
        <f>_xlfn.XLOOKUP(Measure_DB[[#This Row],[State Code]],TRM_Sources[State Code],TRM_Sources[State/Province],"")</f>
        <v>Texas</v>
      </c>
      <c r="D109" s="5" t="s">
        <v>36</v>
      </c>
      <c r="E109" s="4" t="s">
        <v>369</v>
      </c>
      <c r="F109" s="4">
        <v>43</v>
      </c>
      <c r="G109" s="4" t="s">
        <v>269</v>
      </c>
      <c r="H109" s="5" t="s">
        <v>34</v>
      </c>
      <c r="I109" s="4" t="s">
        <v>312</v>
      </c>
      <c r="J109" s="4" t="s">
        <v>24</v>
      </c>
      <c r="K109" s="4" t="s">
        <v>24</v>
      </c>
      <c r="L109" s="8">
        <v>45200</v>
      </c>
      <c r="N109" s="18">
        <v>0.24</v>
      </c>
      <c r="O109" s="4" t="s">
        <v>284</v>
      </c>
      <c r="R109" s="4">
        <v>10</v>
      </c>
      <c r="S109" s="4">
        <v>3737</v>
      </c>
      <c r="T109" s="4">
        <v>2638</v>
      </c>
      <c r="U109" s="18">
        <v>0.87</v>
      </c>
      <c r="V109" s="4" t="s">
        <v>266</v>
      </c>
      <c r="W109" s="4" t="s">
        <v>284</v>
      </c>
      <c r="X109" s="19"/>
      <c r="AA109" s="4" t="s">
        <v>23</v>
      </c>
      <c r="AB109" s="5" t="s">
        <v>278</v>
      </c>
    </row>
    <row r="110" spans="2:28" x14ac:dyDescent="0.25">
      <c r="B110" s="4" t="s">
        <v>152</v>
      </c>
      <c r="C110" s="4" t="str">
        <f>_xlfn.XLOOKUP(Measure_DB[[#This Row],[State Code]],TRM_Sources[State Code],TRM_Sources[State/Province],"")</f>
        <v>Texas</v>
      </c>
      <c r="D110" s="5" t="s">
        <v>36</v>
      </c>
      <c r="E110" s="4" t="s">
        <v>369</v>
      </c>
      <c r="F110" s="4">
        <v>43</v>
      </c>
      <c r="G110" s="4" t="s">
        <v>143</v>
      </c>
      <c r="H110" s="5" t="s">
        <v>12</v>
      </c>
      <c r="I110" s="4" t="s">
        <v>312</v>
      </c>
      <c r="J110" s="4" t="s">
        <v>24</v>
      </c>
      <c r="K110" s="4" t="s">
        <v>24</v>
      </c>
      <c r="L110" s="8">
        <v>45200</v>
      </c>
      <c r="N110" s="18">
        <v>0.28000000000000003</v>
      </c>
      <c r="O110" s="4" t="s">
        <v>284</v>
      </c>
      <c r="R110" s="4">
        <v>10</v>
      </c>
      <c r="S110" s="4">
        <v>3737</v>
      </c>
      <c r="T110" s="4">
        <v>2638</v>
      </c>
      <c r="U110" s="18">
        <v>0.87</v>
      </c>
      <c r="V110" s="4" t="s">
        <v>266</v>
      </c>
      <c r="W110" s="4" t="s">
        <v>284</v>
      </c>
      <c r="X110" s="19"/>
      <c r="AA110" s="4" t="s">
        <v>23</v>
      </c>
      <c r="AB110" s="5" t="s">
        <v>278</v>
      </c>
    </row>
    <row r="111" spans="2:28" x14ac:dyDescent="0.25">
      <c r="B111" s="4" t="s">
        <v>152</v>
      </c>
      <c r="C111" s="4" t="str">
        <f>_xlfn.XLOOKUP(Measure_DB[[#This Row],[State Code]],TRM_Sources[State Code],TRM_Sources[State/Province],"")</f>
        <v>Texas</v>
      </c>
      <c r="D111" s="5" t="s">
        <v>36</v>
      </c>
      <c r="E111" s="4" t="s">
        <v>369</v>
      </c>
      <c r="F111" s="4">
        <v>43</v>
      </c>
      <c r="G111" s="4" t="s">
        <v>258</v>
      </c>
      <c r="H111" s="5" t="s">
        <v>370</v>
      </c>
      <c r="I111" s="4" t="s">
        <v>312</v>
      </c>
      <c r="J111" s="4" t="s">
        <v>24</v>
      </c>
      <c r="K111" s="4" t="s">
        <v>24</v>
      </c>
      <c r="L111" s="8">
        <v>45200</v>
      </c>
      <c r="N111" s="18">
        <v>0.49</v>
      </c>
      <c r="O111" s="4" t="s">
        <v>284</v>
      </c>
      <c r="R111" s="4">
        <v>10</v>
      </c>
      <c r="S111" s="4">
        <v>3737</v>
      </c>
      <c r="T111" s="4">
        <v>2638</v>
      </c>
      <c r="U111" s="18">
        <v>0.87</v>
      </c>
      <c r="V111" s="4" t="s">
        <v>266</v>
      </c>
      <c r="W111" s="4" t="s">
        <v>284</v>
      </c>
      <c r="X111" s="19"/>
      <c r="AA111" s="4" t="s">
        <v>23</v>
      </c>
      <c r="AB111" s="5" t="s">
        <v>278</v>
      </c>
    </row>
    <row r="112" spans="2:28" ht="30" x14ac:dyDescent="0.25">
      <c r="B112" s="4" t="s">
        <v>198</v>
      </c>
      <c r="C112" s="4" t="str">
        <f>_xlfn.XLOOKUP(Measure_DB[[#This Row],[State Code]],TRM_Sources[State Code],TRM_Sources[State/Province],"")</f>
        <v>Virginia</v>
      </c>
      <c r="D112" s="5" t="s">
        <v>371</v>
      </c>
      <c r="E112" s="4" t="s">
        <v>369</v>
      </c>
      <c r="F112" s="4">
        <v>20</v>
      </c>
      <c r="G112" s="4" t="s">
        <v>269</v>
      </c>
      <c r="H112" s="5" t="s">
        <v>0</v>
      </c>
      <c r="I112" s="4" t="s">
        <v>312</v>
      </c>
      <c r="J112" s="4" t="s">
        <v>24</v>
      </c>
      <c r="K112" s="4" t="s">
        <v>24</v>
      </c>
      <c r="N112" s="18">
        <v>0.28000000000000003</v>
      </c>
      <c r="O112" s="4" t="s">
        <v>284</v>
      </c>
      <c r="R112" s="4">
        <v>10</v>
      </c>
      <c r="S112" s="4">
        <v>3009</v>
      </c>
      <c r="U112" s="18">
        <v>0.7</v>
      </c>
      <c r="V112" s="4" t="s">
        <v>266</v>
      </c>
      <c r="W112" s="4" t="s">
        <v>284</v>
      </c>
      <c r="X112" s="19"/>
      <c r="AA112" s="4" t="s">
        <v>23</v>
      </c>
      <c r="AB112" s="5" t="s">
        <v>372</v>
      </c>
    </row>
    <row r="113" spans="2:28" x14ac:dyDescent="0.25">
      <c r="B113" s="4" t="s">
        <v>170</v>
      </c>
      <c r="C113" s="4" t="str">
        <f>_xlfn.XLOOKUP(Measure_DB[[#This Row],[State Code]],TRM_Sources[State Code],TRM_Sources[State/Province],"")</f>
        <v>California</v>
      </c>
      <c r="D113" s="5" t="s">
        <v>257</v>
      </c>
      <c r="H113" s="5"/>
      <c r="X113" s="19"/>
      <c r="AB113" s="5"/>
    </row>
    <row r="114" spans="2:28" ht="30" x14ac:dyDescent="0.25">
      <c r="B114" s="4" t="s">
        <v>171</v>
      </c>
      <c r="C114" s="4" t="str">
        <f>_xlfn.XLOOKUP(Measure_DB[[#This Row],[State Code]],TRM_Sources[State Code],TRM_Sources[State/Province],"")</f>
        <v>Colorado</v>
      </c>
      <c r="D114" s="5" t="s">
        <v>36</v>
      </c>
      <c r="E114" s="4">
        <v>14.1</v>
      </c>
      <c r="F114" s="4">
        <v>511</v>
      </c>
      <c r="G114" s="4" t="s">
        <v>269</v>
      </c>
      <c r="H114" s="5" t="s">
        <v>0</v>
      </c>
      <c r="I114" s="4" t="s">
        <v>312</v>
      </c>
      <c r="J114" s="4" t="s">
        <v>24</v>
      </c>
      <c r="K114" s="4" t="s">
        <v>24</v>
      </c>
      <c r="N114" s="18">
        <v>0.24</v>
      </c>
      <c r="O114" s="4" t="s">
        <v>284</v>
      </c>
      <c r="R114" s="4">
        <v>8</v>
      </c>
      <c r="S114" s="4">
        <v>3266</v>
      </c>
      <c r="U114" s="18">
        <v>0.6</v>
      </c>
      <c r="V114" s="4" t="s">
        <v>266</v>
      </c>
      <c r="W114" s="4" t="s">
        <v>37</v>
      </c>
      <c r="X114" s="19">
        <v>0.49</v>
      </c>
      <c r="Y114" s="4" t="s">
        <v>302</v>
      </c>
      <c r="Z114" s="4" t="s">
        <v>274</v>
      </c>
      <c r="AA114" s="4" t="s">
        <v>23</v>
      </c>
      <c r="AB114" s="5" t="s">
        <v>376</v>
      </c>
    </row>
    <row r="115" spans="2:28" ht="30" x14ac:dyDescent="0.25">
      <c r="B115" s="4" t="s">
        <v>171</v>
      </c>
      <c r="C115" s="4" t="str">
        <f>_xlfn.XLOOKUP(Measure_DB[[#This Row],[State Code]],TRM_Sources[State Code],TRM_Sources[State/Province],"")</f>
        <v>Colorado</v>
      </c>
      <c r="D115" s="5" t="s">
        <v>36</v>
      </c>
      <c r="E115" s="4">
        <v>14.1</v>
      </c>
      <c r="F115" s="4">
        <v>511</v>
      </c>
      <c r="G115" s="4" t="s">
        <v>143</v>
      </c>
      <c r="H115" s="5" t="s">
        <v>373</v>
      </c>
      <c r="I115" s="4" t="s">
        <v>312</v>
      </c>
      <c r="J115" s="4" t="s">
        <v>24</v>
      </c>
      <c r="K115" s="4" t="s">
        <v>24</v>
      </c>
      <c r="N115" s="18">
        <v>0.28000000000000003</v>
      </c>
      <c r="O115" s="4" t="s">
        <v>284</v>
      </c>
      <c r="R115" s="4">
        <v>8</v>
      </c>
      <c r="S115" s="4">
        <v>3266</v>
      </c>
      <c r="U115" s="18">
        <v>0.6</v>
      </c>
      <c r="V115" s="4" t="s">
        <v>266</v>
      </c>
      <c r="W115" s="4" t="s">
        <v>37</v>
      </c>
      <c r="X115" s="19">
        <v>0.49</v>
      </c>
      <c r="Y115" s="4" t="s">
        <v>302</v>
      </c>
      <c r="Z115" s="4" t="s">
        <v>274</v>
      </c>
      <c r="AA115" s="4" t="s">
        <v>23</v>
      </c>
      <c r="AB115" s="5" t="s">
        <v>376</v>
      </c>
    </row>
    <row r="116" spans="2:28" ht="30" x14ac:dyDescent="0.25">
      <c r="B116" s="4" t="s">
        <v>171</v>
      </c>
      <c r="C116" s="4" t="str">
        <f>_xlfn.XLOOKUP(Measure_DB[[#This Row],[State Code]],TRM_Sources[State Code],TRM_Sources[State/Province],"")</f>
        <v>Colorado</v>
      </c>
      <c r="D116" s="5" t="s">
        <v>36</v>
      </c>
      <c r="E116" s="4">
        <v>14.1</v>
      </c>
      <c r="F116" s="4">
        <v>511</v>
      </c>
      <c r="G116" s="4" t="s">
        <v>313</v>
      </c>
      <c r="H116" s="5" t="s">
        <v>374</v>
      </c>
      <c r="I116" s="4" t="s">
        <v>312</v>
      </c>
      <c r="J116" s="4" t="s">
        <v>24</v>
      </c>
      <c r="K116" s="4" t="s">
        <v>24</v>
      </c>
      <c r="N116" s="18">
        <v>0.38</v>
      </c>
      <c r="O116" s="4" t="s">
        <v>284</v>
      </c>
      <c r="R116" s="4">
        <v>8</v>
      </c>
      <c r="S116" s="4">
        <v>3266</v>
      </c>
      <c r="U116" s="18">
        <v>0.6</v>
      </c>
      <c r="V116" s="4" t="s">
        <v>266</v>
      </c>
      <c r="W116" s="4" t="s">
        <v>37</v>
      </c>
      <c r="X116" s="19">
        <v>0.49</v>
      </c>
      <c r="Y116" s="4" t="s">
        <v>302</v>
      </c>
      <c r="Z116" s="4" t="s">
        <v>274</v>
      </c>
      <c r="AA116" s="4" t="s">
        <v>23</v>
      </c>
      <c r="AB116" s="5" t="s">
        <v>376</v>
      </c>
    </row>
    <row r="117" spans="2:28" ht="30" x14ac:dyDescent="0.25">
      <c r="B117" s="4" t="s">
        <v>171</v>
      </c>
      <c r="C117" s="4" t="str">
        <f>_xlfn.XLOOKUP(Measure_DB[[#This Row],[State Code]],TRM_Sources[State Code],TRM_Sources[State/Province],"")</f>
        <v>Colorado</v>
      </c>
      <c r="D117" s="5" t="s">
        <v>36</v>
      </c>
      <c r="E117" s="4">
        <v>14.1</v>
      </c>
      <c r="F117" s="4">
        <v>511</v>
      </c>
      <c r="G117" s="4" t="s">
        <v>258</v>
      </c>
      <c r="H117" s="5" t="s">
        <v>375</v>
      </c>
      <c r="I117" s="4" t="s">
        <v>312</v>
      </c>
      <c r="J117" s="4" t="s">
        <v>24</v>
      </c>
      <c r="K117" s="4" t="s">
        <v>24</v>
      </c>
      <c r="N117" s="18">
        <v>0.49</v>
      </c>
      <c r="O117" s="4" t="s">
        <v>284</v>
      </c>
      <c r="R117" s="4">
        <v>15</v>
      </c>
      <c r="S117" s="4">
        <v>3266</v>
      </c>
      <c r="U117" s="18">
        <v>0.6</v>
      </c>
      <c r="V117" s="4" t="s">
        <v>266</v>
      </c>
      <c r="W117" s="4" t="s">
        <v>37</v>
      </c>
      <c r="X117" s="19">
        <v>0.72</v>
      </c>
      <c r="Y117" s="4" t="s">
        <v>302</v>
      </c>
      <c r="Z117" s="4" t="s">
        <v>274</v>
      </c>
      <c r="AA117" s="4" t="s">
        <v>23</v>
      </c>
      <c r="AB117" s="5" t="s">
        <v>376</v>
      </c>
    </row>
    <row r="118" spans="2:28" ht="30" x14ac:dyDescent="0.25">
      <c r="B118" s="4" t="s">
        <v>176</v>
      </c>
      <c r="C118" s="4" t="str">
        <f>_xlfn.XLOOKUP(Measure_DB[[#This Row],[State Code]],TRM_Sources[State Code],TRM_Sources[State/Province],"")</f>
        <v>Hawaii</v>
      </c>
      <c r="D118" s="5" t="s">
        <v>377</v>
      </c>
      <c r="G118" s="4" t="s">
        <v>269</v>
      </c>
      <c r="H118" s="5" t="s">
        <v>0</v>
      </c>
      <c r="I118" s="4" t="s">
        <v>316</v>
      </c>
      <c r="J118" s="4" t="s">
        <v>23</v>
      </c>
      <c r="K118" s="4" t="s">
        <v>24</v>
      </c>
      <c r="L118" s="8">
        <v>43466</v>
      </c>
      <c r="N118" s="18">
        <v>0.24</v>
      </c>
      <c r="O118" s="4" t="s">
        <v>284</v>
      </c>
      <c r="R118" s="4">
        <v>8</v>
      </c>
      <c r="S118" s="4">
        <v>1980</v>
      </c>
      <c r="T118" s="4">
        <v>2428</v>
      </c>
      <c r="U118" s="18">
        <v>0.34</v>
      </c>
      <c r="V118" s="4" t="s">
        <v>266</v>
      </c>
      <c r="W118" s="4" t="s">
        <v>284</v>
      </c>
      <c r="X118" s="19"/>
      <c r="AA118" s="4" t="s">
        <v>23</v>
      </c>
      <c r="AB118" s="5"/>
    </row>
    <row r="119" spans="2:28" x14ac:dyDescent="0.25">
      <c r="B119" s="4" t="s">
        <v>189</v>
      </c>
      <c r="C119" s="4" t="str">
        <f>_xlfn.XLOOKUP(Measure_DB[[#This Row],[State Code]],TRM_Sources[State Code],TRM_Sources[State/Province],"")</f>
        <v>New Mexico</v>
      </c>
      <c r="D119" s="5" t="s">
        <v>335</v>
      </c>
      <c r="E119" s="4">
        <v>3.5</v>
      </c>
      <c r="F119" s="4">
        <v>48</v>
      </c>
      <c r="G119" s="4" t="s">
        <v>269</v>
      </c>
      <c r="H119" s="5" t="s">
        <v>34</v>
      </c>
      <c r="I119" s="4" t="s">
        <v>312</v>
      </c>
      <c r="J119" s="4" t="s">
        <v>24</v>
      </c>
      <c r="K119" s="4" t="s">
        <v>24</v>
      </c>
      <c r="N119" s="18">
        <v>0.24</v>
      </c>
      <c r="O119" s="4" t="s">
        <v>284</v>
      </c>
      <c r="R119" s="4">
        <v>8</v>
      </c>
      <c r="S119" s="4">
        <v>2640</v>
      </c>
      <c r="T119" s="4">
        <v>3175</v>
      </c>
      <c r="U119" s="18">
        <v>0.7</v>
      </c>
      <c r="V119" s="4" t="s">
        <v>266</v>
      </c>
      <c r="W119" s="4" t="s">
        <v>37</v>
      </c>
      <c r="X119" s="19">
        <v>125</v>
      </c>
      <c r="Y119" s="4" t="s">
        <v>348</v>
      </c>
      <c r="Z119" s="4" t="s">
        <v>274</v>
      </c>
      <c r="AA119" s="4" t="s">
        <v>23</v>
      </c>
      <c r="AB119" s="5"/>
    </row>
    <row r="120" spans="2:28" x14ac:dyDescent="0.25">
      <c r="B120" s="4" t="s">
        <v>189</v>
      </c>
      <c r="C120" s="4" t="str">
        <f>_xlfn.XLOOKUP(Measure_DB[[#This Row],[State Code]],TRM_Sources[State Code],TRM_Sources[State/Province],"")</f>
        <v>New Mexico</v>
      </c>
      <c r="D120" s="5" t="s">
        <v>335</v>
      </c>
      <c r="E120" s="4">
        <v>3.5</v>
      </c>
      <c r="F120" s="4">
        <v>48</v>
      </c>
      <c r="G120" s="4" t="s">
        <v>143</v>
      </c>
      <c r="H120" s="5" t="s">
        <v>12</v>
      </c>
      <c r="I120" s="4" t="s">
        <v>312</v>
      </c>
      <c r="J120" s="4" t="s">
        <v>24</v>
      </c>
      <c r="K120" s="4" t="s">
        <v>24</v>
      </c>
      <c r="N120" s="18">
        <v>0.28000000000000003</v>
      </c>
      <c r="O120" s="4" t="s">
        <v>284</v>
      </c>
      <c r="R120" s="4">
        <v>8</v>
      </c>
      <c r="S120" s="4">
        <v>2640</v>
      </c>
      <c r="T120" s="4">
        <v>3175</v>
      </c>
      <c r="U120" s="18">
        <v>0.7</v>
      </c>
      <c r="V120" s="4" t="s">
        <v>266</v>
      </c>
      <c r="W120" s="4" t="s">
        <v>37</v>
      </c>
      <c r="X120" s="19">
        <v>65</v>
      </c>
      <c r="Y120" s="4" t="s">
        <v>348</v>
      </c>
      <c r="Z120" s="4" t="s">
        <v>274</v>
      </c>
      <c r="AA120" s="4" t="s">
        <v>23</v>
      </c>
      <c r="AB120" s="5"/>
    </row>
    <row r="121" spans="2:28" x14ac:dyDescent="0.25">
      <c r="B121" s="4" t="s">
        <v>189</v>
      </c>
      <c r="C121" s="4" t="str">
        <f>_xlfn.XLOOKUP(Measure_DB[[#This Row],[State Code]],TRM_Sources[State Code],TRM_Sources[State/Province],"")</f>
        <v>New Mexico</v>
      </c>
      <c r="D121" s="5" t="s">
        <v>335</v>
      </c>
      <c r="E121" s="4">
        <v>3.5</v>
      </c>
      <c r="F121" s="4">
        <v>48</v>
      </c>
      <c r="G121" s="4" t="s">
        <v>313</v>
      </c>
      <c r="H121" s="5" t="s">
        <v>378</v>
      </c>
      <c r="I121" s="4" t="s">
        <v>312</v>
      </c>
      <c r="J121" s="4" t="s">
        <v>24</v>
      </c>
      <c r="K121" s="4" t="s">
        <v>24</v>
      </c>
      <c r="N121" s="18">
        <v>0.38</v>
      </c>
      <c r="O121" s="4" t="s">
        <v>284</v>
      </c>
      <c r="R121" s="4">
        <v>8</v>
      </c>
      <c r="S121" s="4">
        <v>2640</v>
      </c>
      <c r="T121" s="4">
        <v>3175</v>
      </c>
      <c r="U121" s="18">
        <v>0.7</v>
      </c>
      <c r="V121" s="4" t="s">
        <v>266</v>
      </c>
      <c r="W121" s="4" t="s">
        <v>284</v>
      </c>
      <c r="X121" s="19"/>
      <c r="AA121" s="4" t="s">
        <v>23</v>
      </c>
      <c r="AB121" s="5"/>
    </row>
  </sheetData>
  <phoneticPr fontId="5" type="noConversion"/>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BF6B4-9696-4282-87F3-5FBD58528234}">
  <dimension ref="B2:Y33"/>
  <sheetViews>
    <sheetView workbookViewId="0"/>
  </sheetViews>
  <sheetFormatPr defaultColWidth="9.140625" defaultRowHeight="15" x14ac:dyDescent="0.25"/>
  <cols>
    <col min="1" max="1" width="4.28515625" style="20" customWidth="1"/>
    <col min="2" max="2" width="10.85546875" style="20" customWidth="1"/>
    <col min="3" max="3" width="16" style="20" bestFit="1" customWidth="1"/>
    <col min="4" max="4" width="10.140625" style="20" customWidth="1"/>
    <col min="5" max="12" width="10" style="20" customWidth="1"/>
    <col min="13" max="15" width="9.140625" style="20"/>
    <col min="16" max="16" width="19.85546875" style="20" bestFit="1" customWidth="1"/>
    <col min="17" max="17" width="16.28515625" style="20" bestFit="1" customWidth="1"/>
    <col min="18" max="18" width="10.28515625" style="20" bestFit="1" customWidth="1"/>
    <col min="19" max="19" width="16.28515625" style="20" bestFit="1" customWidth="1"/>
    <col min="20" max="20" width="11.28515625" style="20" bestFit="1" customWidth="1"/>
    <col min="21" max="21" width="9.140625" style="20"/>
    <col min="22" max="22" width="19.85546875" style="20" bestFit="1" customWidth="1"/>
    <col min="23" max="25" width="13.85546875" style="20" customWidth="1"/>
    <col min="26" max="16384" width="9.140625" style="20"/>
  </cols>
  <sheetData>
    <row r="2" spans="16:25" ht="30" x14ac:dyDescent="0.25">
      <c r="P2" t="s">
        <v>393</v>
      </c>
      <c r="Q2" t="s">
        <v>112</v>
      </c>
      <c r="R2"/>
      <c r="S2"/>
      <c r="V2" s="4" t="s">
        <v>111</v>
      </c>
      <c r="W2" s="62" t="s">
        <v>388</v>
      </c>
      <c r="X2" s="62" t="s">
        <v>390</v>
      </c>
      <c r="Y2" s="62" t="s">
        <v>424</v>
      </c>
    </row>
    <row r="3" spans="16:25" x14ac:dyDescent="0.25">
      <c r="P3" s="4" t="s">
        <v>111</v>
      </c>
      <c r="Q3" t="s">
        <v>104</v>
      </c>
      <c r="R3" t="s">
        <v>226</v>
      </c>
      <c r="S3" s="3" t="s">
        <v>20</v>
      </c>
      <c r="V3" s="1" t="s">
        <v>50</v>
      </c>
      <c r="W3" s="3">
        <v>1</v>
      </c>
      <c r="X3" s="3">
        <v>0</v>
      </c>
      <c r="Y3" s="3">
        <v>0</v>
      </c>
    </row>
    <row r="4" spans="16:25" x14ac:dyDescent="0.25">
      <c r="P4" s="1" t="s">
        <v>50</v>
      </c>
      <c r="Q4" s="3">
        <v>3</v>
      </c>
      <c r="R4" s="3">
        <v>7</v>
      </c>
      <c r="S4" s="3">
        <v>10</v>
      </c>
      <c r="V4" s="2" t="s">
        <v>27</v>
      </c>
      <c r="W4" s="3">
        <v>0</v>
      </c>
      <c r="X4" s="3">
        <v>0</v>
      </c>
      <c r="Y4" s="3">
        <v>0</v>
      </c>
    </row>
    <row r="5" spans="16:25" x14ac:dyDescent="0.25">
      <c r="P5" s="2" t="s">
        <v>27</v>
      </c>
      <c r="Q5" s="3">
        <v>1</v>
      </c>
      <c r="R5" s="3">
        <v>2</v>
      </c>
      <c r="S5" s="3">
        <v>3</v>
      </c>
      <c r="V5" s="2" t="s">
        <v>232</v>
      </c>
      <c r="W5" s="3">
        <v>1</v>
      </c>
      <c r="X5" s="3">
        <v>0</v>
      </c>
      <c r="Y5" s="3">
        <v>0</v>
      </c>
    </row>
    <row r="6" spans="16:25" x14ac:dyDescent="0.25">
      <c r="P6" s="2" t="s">
        <v>232</v>
      </c>
      <c r="Q6" s="3">
        <v>1</v>
      </c>
      <c r="R6" s="3">
        <v>2</v>
      </c>
      <c r="S6" s="3">
        <v>3</v>
      </c>
      <c r="V6" s="2" t="s">
        <v>227</v>
      </c>
      <c r="W6" s="3">
        <v>0</v>
      </c>
      <c r="X6" s="3">
        <v>0</v>
      </c>
      <c r="Y6" s="3">
        <v>0</v>
      </c>
    </row>
    <row r="7" spans="16:25" x14ac:dyDescent="0.25">
      <c r="P7" s="2" t="s">
        <v>227</v>
      </c>
      <c r="Q7" s="3">
        <v>1</v>
      </c>
      <c r="R7" s="3">
        <v>3</v>
      </c>
      <c r="S7" s="3">
        <v>4</v>
      </c>
      <c r="V7" s="1" t="s">
        <v>166</v>
      </c>
      <c r="W7" s="3">
        <v>19</v>
      </c>
      <c r="X7" s="3">
        <v>11</v>
      </c>
      <c r="Y7" s="3">
        <v>6</v>
      </c>
    </row>
    <row r="8" spans="16:25" x14ac:dyDescent="0.25">
      <c r="P8" s="1" t="s">
        <v>166</v>
      </c>
      <c r="Q8" s="3">
        <v>33</v>
      </c>
      <c r="R8" s="3">
        <v>18</v>
      </c>
      <c r="S8" s="3">
        <v>51</v>
      </c>
      <c r="V8" s="2" t="s">
        <v>27</v>
      </c>
      <c r="W8" s="3">
        <v>1</v>
      </c>
      <c r="X8" s="3">
        <v>0</v>
      </c>
      <c r="Y8" s="3">
        <v>0</v>
      </c>
    </row>
    <row r="9" spans="16:25" x14ac:dyDescent="0.25">
      <c r="P9" s="2" t="s">
        <v>27</v>
      </c>
      <c r="Q9" s="3">
        <v>4</v>
      </c>
      <c r="R9" s="3">
        <v>3</v>
      </c>
      <c r="S9" s="3">
        <v>7</v>
      </c>
      <c r="V9" s="2" t="s">
        <v>89</v>
      </c>
      <c r="W9" s="3">
        <v>0</v>
      </c>
      <c r="X9" s="3">
        <v>0</v>
      </c>
      <c r="Y9" s="3">
        <v>0</v>
      </c>
    </row>
    <row r="10" spans="16:25" x14ac:dyDescent="0.25">
      <c r="P10" s="2" t="s">
        <v>89</v>
      </c>
      <c r="Q10" s="3">
        <v>1</v>
      </c>
      <c r="R10" s="3">
        <v>6</v>
      </c>
      <c r="S10" s="3">
        <v>7</v>
      </c>
      <c r="V10" s="2" t="s">
        <v>26</v>
      </c>
      <c r="W10" s="3">
        <v>1</v>
      </c>
      <c r="X10" s="3">
        <v>0</v>
      </c>
      <c r="Y10" s="3">
        <v>0</v>
      </c>
    </row>
    <row r="11" spans="16:25" x14ac:dyDescent="0.25">
      <c r="P11" s="2" t="s">
        <v>26</v>
      </c>
      <c r="Q11" s="3">
        <v>4</v>
      </c>
      <c r="R11" s="3">
        <v>3</v>
      </c>
      <c r="S11" s="3">
        <v>7</v>
      </c>
      <c r="V11" s="2" t="s">
        <v>47</v>
      </c>
      <c r="W11" s="3">
        <v>4</v>
      </c>
      <c r="X11" s="3">
        <v>4</v>
      </c>
      <c r="Y11" s="3">
        <v>0</v>
      </c>
    </row>
    <row r="12" spans="16:25" x14ac:dyDescent="0.25">
      <c r="P12" s="2" t="s">
        <v>47</v>
      </c>
      <c r="Q12" s="3">
        <v>4</v>
      </c>
      <c r="R12" s="3">
        <v>2</v>
      </c>
      <c r="S12" s="3">
        <v>6</v>
      </c>
      <c r="V12" s="2" t="s">
        <v>223</v>
      </c>
      <c r="W12" s="3">
        <v>2</v>
      </c>
      <c r="X12" s="3">
        <v>2</v>
      </c>
      <c r="Y12" s="3">
        <v>2</v>
      </c>
    </row>
    <row r="13" spans="16:25" x14ac:dyDescent="0.25">
      <c r="P13" s="2" t="s">
        <v>223</v>
      </c>
      <c r="Q13" s="3">
        <v>6</v>
      </c>
      <c r="R13" s="3"/>
      <c r="S13" s="3">
        <v>6</v>
      </c>
      <c r="V13" s="2" t="s">
        <v>233</v>
      </c>
      <c r="W13" s="3">
        <v>1</v>
      </c>
      <c r="X13" s="3">
        <v>1</v>
      </c>
      <c r="Y13" s="3">
        <v>1</v>
      </c>
    </row>
    <row r="14" spans="16:25" x14ac:dyDescent="0.25">
      <c r="P14" s="2" t="s">
        <v>233</v>
      </c>
      <c r="Q14" s="3">
        <v>2</v>
      </c>
      <c r="R14" s="3">
        <v>4</v>
      </c>
      <c r="S14" s="3">
        <v>6</v>
      </c>
      <c r="V14" s="2" t="s">
        <v>234</v>
      </c>
      <c r="W14" s="3">
        <v>5</v>
      </c>
      <c r="X14" s="3">
        <v>3</v>
      </c>
      <c r="Y14" s="3">
        <v>2</v>
      </c>
    </row>
    <row r="15" spans="16:25" x14ac:dyDescent="0.25">
      <c r="P15" s="2" t="s">
        <v>234</v>
      </c>
      <c r="Q15" s="3">
        <v>6</v>
      </c>
      <c r="R15" s="3"/>
      <c r="S15" s="3">
        <v>6</v>
      </c>
      <c r="V15" s="2" t="s">
        <v>28</v>
      </c>
      <c r="W15" s="3">
        <v>5</v>
      </c>
      <c r="X15" s="3">
        <v>1</v>
      </c>
      <c r="Y15" s="3">
        <v>1</v>
      </c>
    </row>
    <row r="16" spans="16:25" x14ac:dyDescent="0.25">
      <c r="P16" s="2" t="s">
        <v>28</v>
      </c>
      <c r="Q16" s="3">
        <v>6</v>
      </c>
      <c r="R16" s="3"/>
      <c r="S16" s="3">
        <v>6</v>
      </c>
      <c r="V16" s="1" t="s">
        <v>20</v>
      </c>
      <c r="W16" s="3">
        <v>20</v>
      </c>
      <c r="X16" s="3">
        <v>11</v>
      </c>
      <c r="Y16" s="3">
        <v>6</v>
      </c>
    </row>
    <row r="17" spans="2:19" x14ac:dyDescent="0.25">
      <c r="P17" s="1" t="s">
        <v>20</v>
      </c>
      <c r="Q17" s="3">
        <v>36</v>
      </c>
      <c r="R17" s="3">
        <v>25</v>
      </c>
      <c r="S17" s="3">
        <v>61</v>
      </c>
    </row>
    <row r="18" spans="2:19" ht="15.75" thickBot="1" x14ac:dyDescent="0.3"/>
    <row r="19" spans="2:19" ht="45" x14ac:dyDescent="0.25">
      <c r="B19" s="29" t="s">
        <v>165</v>
      </c>
      <c r="C19" s="30" t="s">
        <v>25</v>
      </c>
      <c r="D19" s="31" t="s">
        <v>395</v>
      </c>
      <c r="E19" s="32" t="s">
        <v>387</v>
      </c>
      <c r="F19" s="33" t="s">
        <v>392</v>
      </c>
      <c r="G19" s="32" t="s">
        <v>388</v>
      </c>
      <c r="H19" s="34" t="s">
        <v>389</v>
      </c>
      <c r="I19" s="32" t="s">
        <v>390</v>
      </c>
      <c r="J19" s="34" t="s">
        <v>391</v>
      </c>
      <c r="K19" s="35" t="s">
        <v>424</v>
      </c>
      <c r="L19" s="34" t="s">
        <v>426</v>
      </c>
    </row>
    <row r="20" spans="2:19" x14ac:dyDescent="0.25">
      <c r="B20" s="50" t="s">
        <v>166</v>
      </c>
      <c r="C20" s="51" t="s">
        <v>28</v>
      </c>
      <c r="D20" s="52">
        <f>COUNTIFS(TRM_Sources[Country],$B20,TRM_Sources[Region],$C20)</f>
        <v>6</v>
      </c>
      <c r="E20" s="53">
        <f>COUNTIFS(TRM_Sources[Country],$B20,TRM_Sources[Region],$C20,TRM_Sources[Status],"Confirmed")</f>
        <v>6</v>
      </c>
      <c r="F20" s="54">
        <f>COUNTIFS(TRM_Sources[Country],$B20,TRM_Sources[Region],$C20,TRM_Sources[Status],"Not Found")</f>
        <v>0</v>
      </c>
      <c r="G20" s="53">
        <f>COUNTIFS(TRM_Sources[Country],$B20,TRM_Sources[Region],$C20,TRM_Sources[NLC Flag],1)</f>
        <v>5</v>
      </c>
      <c r="H20" s="55">
        <f t="shared" ref="H20:H33" si="0">G20/$E20</f>
        <v>0.83333333333333337</v>
      </c>
      <c r="I20" s="53">
        <f>COUNTIFS(TRM_Sources[Country],$B20,TRM_Sources[Region],$C20,TRM_Sources[LLLC Flag],1)</f>
        <v>1</v>
      </c>
      <c r="J20" s="55">
        <f t="shared" ref="J20:J33" si="1">I20/$E20</f>
        <v>0.16666666666666666</v>
      </c>
      <c r="K20" s="56">
        <f>COUNTIFS(TRM_Sources[Country],$B20,TRM_Sources[Region],$C20,TRM_Sources[Room-based Flag],1)</f>
        <v>1</v>
      </c>
      <c r="L20" s="55">
        <f t="shared" ref="L20:L33" si="2">K20/$E20</f>
        <v>0.16666666666666666</v>
      </c>
    </row>
    <row r="21" spans="2:19" x14ac:dyDescent="0.25">
      <c r="B21" s="43" t="s">
        <v>166</v>
      </c>
      <c r="C21" s="44" t="s">
        <v>234</v>
      </c>
      <c r="D21" s="45">
        <f>COUNTIFS(TRM_Sources[Country],$B21,TRM_Sources[Region],$C21)</f>
        <v>6</v>
      </c>
      <c r="E21" s="46">
        <f>COUNTIFS(TRM_Sources[Country],$B21,TRM_Sources[Region],$C21,TRM_Sources[Status],"Confirmed")</f>
        <v>6</v>
      </c>
      <c r="F21" s="47">
        <f>COUNTIFS(TRM_Sources[Country],$B21,TRM_Sources[Region],$C21,TRM_Sources[Status],"Not Found")</f>
        <v>0</v>
      </c>
      <c r="G21" s="46">
        <f>COUNTIFS(TRM_Sources[Country],$B21,TRM_Sources[Region],$C21,TRM_Sources[NLC Flag],1)</f>
        <v>5</v>
      </c>
      <c r="H21" s="48">
        <f t="shared" si="0"/>
        <v>0.83333333333333337</v>
      </c>
      <c r="I21" s="46">
        <f>COUNTIFS(TRM_Sources[Country],$B21,TRM_Sources[Region],$C21,TRM_Sources[LLLC Flag],1)</f>
        <v>3</v>
      </c>
      <c r="J21" s="48">
        <f t="shared" si="1"/>
        <v>0.5</v>
      </c>
      <c r="K21" s="49">
        <f>COUNTIFS(TRM_Sources[Country],$B21,TRM_Sources[Region],$C21,TRM_Sources[Room-based Flag],1)</f>
        <v>2</v>
      </c>
      <c r="L21" s="48">
        <f t="shared" si="2"/>
        <v>0.33333333333333331</v>
      </c>
    </row>
    <row r="22" spans="2:19" x14ac:dyDescent="0.25">
      <c r="B22" s="43" t="s">
        <v>166</v>
      </c>
      <c r="C22" s="44" t="s">
        <v>233</v>
      </c>
      <c r="D22" s="45">
        <f>COUNTIFS(TRM_Sources[Country],$B22,TRM_Sources[Region],$C22)</f>
        <v>6</v>
      </c>
      <c r="E22" s="46">
        <f>COUNTIFS(TRM_Sources[Country],$B22,TRM_Sources[Region],$C22,TRM_Sources[Status],"Confirmed")</f>
        <v>2</v>
      </c>
      <c r="F22" s="47">
        <f>COUNTIFS(TRM_Sources[Country],$B22,TRM_Sources[Region],$C22,TRM_Sources[Status],"Not Found")</f>
        <v>4</v>
      </c>
      <c r="G22" s="46">
        <f>COUNTIFS(TRM_Sources[Country],$B22,TRM_Sources[Region],$C22,TRM_Sources[NLC Flag],1)</f>
        <v>1</v>
      </c>
      <c r="H22" s="48">
        <f t="shared" si="0"/>
        <v>0.5</v>
      </c>
      <c r="I22" s="46">
        <f>COUNTIFS(TRM_Sources[Country],$B22,TRM_Sources[Region],$C22,TRM_Sources[LLLC Flag],1)</f>
        <v>1</v>
      </c>
      <c r="J22" s="48">
        <f t="shared" si="1"/>
        <v>0.5</v>
      </c>
      <c r="K22" s="49">
        <f>COUNTIFS(TRM_Sources[Country],$B22,TRM_Sources[Region],$C22,TRM_Sources[Room-based Flag],1)</f>
        <v>1</v>
      </c>
      <c r="L22" s="48">
        <f t="shared" si="2"/>
        <v>0.5</v>
      </c>
    </row>
    <row r="23" spans="2:19" x14ac:dyDescent="0.25">
      <c r="B23" s="43" t="s">
        <v>166</v>
      </c>
      <c r="C23" s="44" t="s">
        <v>223</v>
      </c>
      <c r="D23" s="45">
        <f>COUNTIFS(TRM_Sources[Country],$B23,TRM_Sources[Region],$C23)</f>
        <v>6</v>
      </c>
      <c r="E23" s="46">
        <f>COUNTIFS(TRM_Sources[Country],$B23,TRM_Sources[Region],$C23,TRM_Sources[Status],"Confirmed")</f>
        <v>6</v>
      </c>
      <c r="F23" s="47">
        <f>COUNTIFS(TRM_Sources[Country],$B23,TRM_Sources[Region],$C23,TRM_Sources[Status],"Not Found")</f>
        <v>0</v>
      </c>
      <c r="G23" s="46">
        <f>COUNTIFS(TRM_Sources[Country],$B23,TRM_Sources[Region],$C23,TRM_Sources[NLC Flag],1)</f>
        <v>2</v>
      </c>
      <c r="H23" s="48">
        <f t="shared" si="0"/>
        <v>0.33333333333333331</v>
      </c>
      <c r="I23" s="46">
        <f>COUNTIFS(TRM_Sources[Country],$B23,TRM_Sources[Region],$C23,TRM_Sources[LLLC Flag],1)</f>
        <v>2</v>
      </c>
      <c r="J23" s="48">
        <f t="shared" si="1"/>
        <v>0.33333333333333331</v>
      </c>
      <c r="K23" s="49">
        <f>COUNTIFS(TRM_Sources[Country],$B23,TRM_Sources[Region],$C23,TRM_Sources[Room-based Flag],1)</f>
        <v>2</v>
      </c>
      <c r="L23" s="48">
        <f t="shared" si="2"/>
        <v>0.33333333333333331</v>
      </c>
    </row>
    <row r="24" spans="2:19" x14ac:dyDescent="0.25">
      <c r="B24" s="43" t="s">
        <v>166</v>
      </c>
      <c r="C24" s="44" t="s">
        <v>47</v>
      </c>
      <c r="D24" s="45">
        <f>COUNTIFS(TRM_Sources[Country],$B24,TRM_Sources[Region],$C24)</f>
        <v>6</v>
      </c>
      <c r="E24" s="46">
        <f>COUNTIFS(TRM_Sources[Country],$B24,TRM_Sources[Region],$C24,TRM_Sources[Status],"Confirmed")</f>
        <v>4</v>
      </c>
      <c r="F24" s="47">
        <f>COUNTIFS(TRM_Sources[Country],$B24,TRM_Sources[Region],$C24,TRM_Sources[Status],"Not Found")</f>
        <v>2</v>
      </c>
      <c r="G24" s="46">
        <f>COUNTIFS(TRM_Sources[Country],$B24,TRM_Sources[Region],$C24,TRM_Sources[NLC Flag],1)</f>
        <v>4</v>
      </c>
      <c r="H24" s="48">
        <f t="shared" si="0"/>
        <v>1</v>
      </c>
      <c r="I24" s="46">
        <f>COUNTIFS(TRM_Sources[Country],$B24,TRM_Sources[Region],$C24,TRM_Sources[LLLC Flag],1)</f>
        <v>4</v>
      </c>
      <c r="J24" s="48">
        <f t="shared" si="1"/>
        <v>1</v>
      </c>
      <c r="K24" s="49">
        <f>COUNTIFS(TRM_Sources[Country],$B24,TRM_Sources[Region],$C24,TRM_Sources[Room-based Flag],1)</f>
        <v>0</v>
      </c>
      <c r="L24" s="48">
        <f t="shared" si="2"/>
        <v>0</v>
      </c>
    </row>
    <row r="25" spans="2:19" x14ac:dyDescent="0.25">
      <c r="B25" s="43" t="s">
        <v>166</v>
      </c>
      <c r="C25" s="44" t="s">
        <v>26</v>
      </c>
      <c r="D25" s="45">
        <f>COUNTIFS(TRM_Sources[Country],$B25,TRM_Sources[Region],$C25)</f>
        <v>7</v>
      </c>
      <c r="E25" s="46">
        <f>COUNTIFS(TRM_Sources[Country],$B25,TRM_Sources[Region],$C25,TRM_Sources[Status],"Confirmed")</f>
        <v>4</v>
      </c>
      <c r="F25" s="47">
        <f>COUNTIFS(TRM_Sources[Country],$B25,TRM_Sources[Region],$C25,TRM_Sources[Status],"Not Found")</f>
        <v>3</v>
      </c>
      <c r="G25" s="46">
        <f>COUNTIFS(TRM_Sources[Country],$B25,TRM_Sources[Region],$C25,TRM_Sources[NLC Flag],1)</f>
        <v>1</v>
      </c>
      <c r="H25" s="48">
        <f t="shared" si="0"/>
        <v>0.25</v>
      </c>
      <c r="I25" s="46">
        <f>COUNTIFS(TRM_Sources[Country],$B25,TRM_Sources[Region],$C25,TRM_Sources[LLLC Flag],1)</f>
        <v>0</v>
      </c>
      <c r="J25" s="48">
        <f t="shared" si="1"/>
        <v>0</v>
      </c>
      <c r="K25" s="49">
        <f>COUNTIFS(TRM_Sources[Country],$B25,TRM_Sources[Region],$C25,TRM_Sources[Room-based Flag],1)</f>
        <v>0</v>
      </c>
      <c r="L25" s="48">
        <f t="shared" si="2"/>
        <v>0</v>
      </c>
    </row>
    <row r="26" spans="2:19" x14ac:dyDescent="0.25">
      <c r="B26" s="43" t="s">
        <v>166</v>
      </c>
      <c r="C26" s="44" t="s">
        <v>89</v>
      </c>
      <c r="D26" s="45">
        <f>COUNTIFS(TRM_Sources[Country],$B26,TRM_Sources[Region],$C26)</f>
        <v>7</v>
      </c>
      <c r="E26" s="46">
        <f>COUNTIFS(TRM_Sources[Country],$B26,TRM_Sources[Region],$C26,TRM_Sources[Status],"Confirmed")</f>
        <v>1</v>
      </c>
      <c r="F26" s="47">
        <f>COUNTIFS(TRM_Sources[Country],$B26,TRM_Sources[Region],$C26,TRM_Sources[Status],"Not Found")</f>
        <v>6</v>
      </c>
      <c r="G26" s="46">
        <f>COUNTIFS(TRM_Sources[Country],$B26,TRM_Sources[Region],$C26,TRM_Sources[NLC Flag],1)</f>
        <v>0</v>
      </c>
      <c r="H26" s="48">
        <f t="shared" si="0"/>
        <v>0</v>
      </c>
      <c r="I26" s="46">
        <f>COUNTIFS(TRM_Sources[Country],$B26,TRM_Sources[Region],$C26,TRM_Sources[LLLC Flag],1)</f>
        <v>0</v>
      </c>
      <c r="J26" s="48">
        <f t="shared" si="1"/>
        <v>0</v>
      </c>
      <c r="K26" s="49">
        <f>COUNTIFS(TRM_Sources[Country],$B26,TRM_Sources[Region],$C26,TRM_Sources[Room-based Flag],1)</f>
        <v>0</v>
      </c>
      <c r="L26" s="48">
        <f t="shared" si="2"/>
        <v>0</v>
      </c>
    </row>
    <row r="27" spans="2:19" x14ac:dyDescent="0.25">
      <c r="B27" s="43" t="s">
        <v>166</v>
      </c>
      <c r="C27" s="44" t="s">
        <v>27</v>
      </c>
      <c r="D27" s="45">
        <f>COUNTIFS(TRM_Sources[Country],$B27,TRM_Sources[Region],$C27)</f>
        <v>7</v>
      </c>
      <c r="E27" s="46">
        <f>COUNTIFS(TRM_Sources[Country],$B27,TRM_Sources[Region],$C27,TRM_Sources[Status],"Confirmed")</f>
        <v>4</v>
      </c>
      <c r="F27" s="47">
        <f>COUNTIFS(TRM_Sources[Country],$B27,TRM_Sources[Region],$C27,TRM_Sources[Status],"Not Found")</f>
        <v>3</v>
      </c>
      <c r="G27" s="46">
        <f>COUNTIFS(TRM_Sources[Country],$B27,TRM_Sources[Region],$C27,TRM_Sources[NLC Flag],1)</f>
        <v>1</v>
      </c>
      <c r="H27" s="48">
        <f t="shared" si="0"/>
        <v>0.25</v>
      </c>
      <c r="I27" s="46">
        <f>COUNTIFS(TRM_Sources[Country],$B27,TRM_Sources[Region],$C27,TRM_Sources[LLLC Flag],1)</f>
        <v>0</v>
      </c>
      <c r="J27" s="48">
        <f t="shared" si="1"/>
        <v>0</v>
      </c>
      <c r="K27" s="49">
        <f>COUNTIFS(TRM_Sources[Country],$B27,TRM_Sources[Region],$C27,TRM_Sources[Room-based Flag],1)</f>
        <v>0</v>
      </c>
      <c r="L27" s="48">
        <f t="shared" si="2"/>
        <v>0</v>
      </c>
    </row>
    <row r="28" spans="2:19" ht="15.75" thickBot="1" x14ac:dyDescent="0.3">
      <c r="B28" s="36" t="s">
        <v>166</v>
      </c>
      <c r="C28" s="37" t="s">
        <v>396</v>
      </c>
      <c r="D28" s="38">
        <f>SUM(D20:D27)</f>
        <v>51</v>
      </c>
      <c r="E28" s="39">
        <f>SUM(E20:E27)</f>
        <v>33</v>
      </c>
      <c r="F28" s="40">
        <f>SUM(F20:F27)</f>
        <v>18</v>
      </c>
      <c r="G28" s="39">
        <f>SUM(G20:G27)</f>
        <v>19</v>
      </c>
      <c r="H28" s="41">
        <f t="shared" si="0"/>
        <v>0.5757575757575758</v>
      </c>
      <c r="I28" s="39">
        <f>SUM(I20:I27)</f>
        <v>11</v>
      </c>
      <c r="J28" s="41">
        <f t="shared" si="1"/>
        <v>0.33333333333333331</v>
      </c>
      <c r="K28" s="42">
        <f>SUM(K20:K27)</f>
        <v>6</v>
      </c>
      <c r="L28" s="41">
        <f t="shared" si="2"/>
        <v>0.18181818181818182</v>
      </c>
    </row>
    <row r="29" spans="2:19" x14ac:dyDescent="0.25">
      <c r="B29" s="43" t="s">
        <v>50</v>
      </c>
      <c r="C29" s="44" t="s">
        <v>227</v>
      </c>
      <c r="D29" s="45">
        <f>COUNTIFS(TRM_Sources[Country],$B29,TRM_Sources[Region],$C29)</f>
        <v>4</v>
      </c>
      <c r="E29" s="46">
        <f>COUNTIFS(TRM_Sources[Country],$B29,TRM_Sources[Region],$C29,TRM_Sources[Status],"Confirmed")</f>
        <v>1</v>
      </c>
      <c r="F29" s="47">
        <f>COUNTIFS(TRM_Sources[Country],$B29,TRM_Sources[Region],$C29,TRM_Sources[Status],"Not Found")</f>
        <v>3</v>
      </c>
      <c r="G29" s="46">
        <f>COUNTIFS(TRM_Sources[Country],$B29,TRM_Sources[Region],$C29,TRM_Sources[NLC Flag],1)</f>
        <v>0</v>
      </c>
      <c r="H29" s="48">
        <f t="shared" si="0"/>
        <v>0</v>
      </c>
      <c r="I29" s="46">
        <f>COUNTIFS(TRM_Sources[Country],$B29,TRM_Sources[Region],$C29,TRM_Sources[LLLC Flag],1)</f>
        <v>0</v>
      </c>
      <c r="J29" s="48">
        <f t="shared" si="1"/>
        <v>0</v>
      </c>
      <c r="K29" s="49">
        <f>COUNTIFS(TRM_Sources[Country],$B29,TRM_Sources[Region],$C29,TRM_Sources[Room-based Flag],1)</f>
        <v>0</v>
      </c>
      <c r="L29" s="48">
        <f t="shared" si="2"/>
        <v>0</v>
      </c>
    </row>
    <row r="30" spans="2:19" x14ac:dyDescent="0.25">
      <c r="B30" s="43" t="s">
        <v>50</v>
      </c>
      <c r="C30" s="44" t="s">
        <v>232</v>
      </c>
      <c r="D30" s="45">
        <f>COUNTIFS(TRM_Sources[Country],$B30,TRM_Sources[Region],$C30)</f>
        <v>3</v>
      </c>
      <c r="E30" s="46">
        <f>COUNTIFS(TRM_Sources[Country],$B30,TRM_Sources[Region],$C30,TRM_Sources[Status],"Confirmed")</f>
        <v>1</v>
      </c>
      <c r="F30" s="47">
        <f>COUNTIFS(TRM_Sources[Country],$B30,TRM_Sources[Region],$C30,TRM_Sources[Status],"Not Found")</f>
        <v>2</v>
      </c>
      <c r="G30" s="46">
        <f>COUNTIFS(TRM_Sources[Country],$B30,TRM_Sources[Region],$C30,TRM_Sources[NLC Flag],1)</f>
        <v>1</v>
      </c>
      <c r="H30" s="48">
        <f t="shared" si="0"/>
        <v>1</v>
      </c>
      <c r="I30" s="46">
        <f>COUNTIFS(TRM_Sources[Country],$B30,TRM_Sources[Region],$C30,TRM_Sources[LLLC Flag],1)</f>
        <v>0</v>
      </c>
      <c r="J30" s="48">
        <f t="shared" si="1"/>
        <v>0</v>
      </c>
      <c r="K30" s="49">
        <f>COUNTIFS(TRM_Sources[Country],$B30,TRM_Sources[Region],$C30,TRM_Sources[Room-based Flag],1)</f>
        <v>0</v>
      </c>
      <c r="L30" s="48">
        <f t="shared" si="2"/>
        <v>0</v>
      </c>
    </row>
    <row r="31" spans="2:19" x14ac:dyDescent="0.25">
      <c r="B31" s="43" t="s">
        <v>50</v>
      </c>
      <c r="C31" s="44" t="s">
        <v>27</v>
      </c>
      <c r="D31" s="45">
        <f>COUNTIFS(TRM_Sources[Country],$B31,TRM_Sources[Region],$C31)</f>
        <v>3</v>
      </c>
      <c r="E31" s="46">
        <f>COUNTIFS(TRM_Sources[Country],$B31,TRM_Sources[Region],$C31,TRM_Sources[Status],"Confirmed")</f>
        <v>1</v>
      </c>
      <c r="F31" s="47">
        <f>COUNTIFS(TRM_Sources[Country],$B31,TRM_Sources[Region],$C31,TRM_Sources[Status],"Not Found")</f>
        <v>2</v>
      </c>
      <c r="G31" s="46">
        <f>COUNTIFS(TRM_Sources[Country],$B31,TRM_Sources[Region],$C31,TRM_Sources[NLC Flag],1)</f>
        <v>0</v>
      </c>
      <c r="H31" s="48">
        <f t="shared" si="0"/>
        <v>0</v>
      </c>
      <c r="I31" s="46">
        <f>COUNTIFS(TRM_Sources[Country],$B31,TRM_Sources[Region],$C31,TRM_Sources[LLLC Flag],1)</f>
        <v>0</v>
      </c>
      <c r="J31" s="48">
        <f t="shared" si="1"/>
        <v>0</v>
      </c>
      <c r="K31" s="49">
        <f>COUNTIFS(TRM_Sources[Country],$B31,TRM_Sources[Region],$C31,TRM_Sources[Room-based Flag],1)</f>
        <v>0</v>
      </c>
      <c r="L31" s="48">
        <f t="shared" si="2"/>
        <v>0</v>
      </c>
    </row>
    <row r="32" spans="2:19" ht="15.75" thickBot="1" x14ac:dyDescent="0.3">
      <c r="B32" s="36" t="s">
        <v>50</v>
      </c>
      <c r="C32" s="37" t="s">
        <v>396</v>
      </c>
      <c r="D32" s="38">
        <f>SUM(D29:D31)</f>
        <v>10</v>
      </c>
      <c r="E32" s="39">
        <f t="shared" ref="E32:K32" si="3">SUM(E29:E31)</f>
        <v>3</v>
      </c>
      <c r="F32" s="40">
        <f t="shared" si="3"/>
        <v>7</v>
      </c>
      <c r="G32" s="39">
        <f t="shared" si="3"/>
        <v>1</v>
      </c>
      <c r="H32" s="41">
        <f t="shared" si="0"/>
        <v>0.33333333333333331</v>
      </c>
      <c r="I32" s="39">
        <f t="shared" si="3"/>
        <v>0</v>
      </c>
      <c r="J32" s="41">
        <f t="shared" si="1"/>
        <v>0</v>
      </c>
      <c r="K32" s="42">
        <f t="shared" si="3"/>
        <v>0</v>
      </c>
      <c r="L32" s="41">
        <f t="shared" si="2"/>
        <v>0</v>
      </c>
    </row>
    <row r="33" spans="2:12" ht="15.75" thickBot="1" x14ac:dyDescent="0.3">
      <c r="B33" s="63" t="s">
        <v>20</v>
      </c>
      <c r="C33" s="64"/>
      <c r="D33" s="38">
        <f>D28+D32</f>
        <v>61</v>
      </c>
      <c r="E33" s="39">
        <f t="shared" ref="E33:G33" si="4">E28+E32</f>
        <v>36</v>
      </c>
      <c r="F33" s="40">
        <f t="shared" si="4"/>
        <v>25</v>
      </c>
      <c r="G33" s="39">
        <f t="shared" si="4"/>
        <v>20</v>
      </c>
      <c r="H33" s="41">
        <f t="shared" si="0"/>
        <v>0.55555555555555558</v>
      </c>
      <c r="I33" s="39">
        <f>I28+I32</f>
        <v>11</v>
      </c>
      <c r="J33" s="41">
        <f t="shared" si="1"/>
        <v>0.30555555555555558</v>
      </c>
      <c r="K33" s="42">
        <f>K28+K32</f>
        <v>6</v>
      </c>
      <c r="L33" s="41">
        <f t="shared" si="2"/>
        <v>0.16666666666666666</v>
      </c>
    </row>
  </sheetData>
  <mergeCells count="1">
    <mergeCell ref="B33:C33"/>
  </mergeCells>
  <conditionalFormatting sqref="H20:H33 J20:J33 L20:L33">
    <cfRule type="dataBar" priority="1">
      <dataBar>
        <cfvo type="min"/>
        <cfvo type="max"/>
        <color rgb="FF638EC6"/>
      </dataBar>
      <extLst>
        <ext xmlns:x14="http://schemas.microsoft.com/office/spreadsheetml/2009/9/main" uri="{B025F937-C7B1-47D3-B67F-A62EFF666E3E}">
          <x14:id>{AF4C7E8D-D78D-4B3B-940E-5FC0B032457D}</x14:id>
        </ext>
      </extLst>
    </cfRule>
  </conditionalFormatting>
  <pageMargins left="0.7" right="0.7" top="0.75" bottom="0.75" header="0.3" footer="0.3"/>
  <ignoredErrors>
    <ignoredError sqref="D32:F32 I20:K27 D28:F28 J32 I28:K28 K29:K32 I29:I32 H28 H33:K33 H29:H32 J29:J31 G32 G28" formula="1"/>
  </ignoredErrors>
  <drawing r:id="rId3"/>
  <extLst>
    <ext xmlns:x14="http://schemas.microsoft.com/office/spreadsheetml/2009/9/main" uri="{78C0D931-6437-407d-A8EE-F0AAD7539E65}">
      <x14:conditionalFormattings>
        <x14:conditionalFormatting xmlns:xm="http://schemas.microsoft.com/office/excel/2006/main">
          <x14:cfRule type="dataBar" id="{AF4C7E8D-D78D-4B3B-940E-5FC0B032457D}">
            <x14:dataBar minLength="0" maxLength="100" border="1" negativeBarBorderColorSameAsPositive="0">
              <x14:cfvo type="autoMin"/>
              <x14:cfvo type="autoMax"/>
              <x14:borderColor rgb="FF638EC6"/>
              <x14:negativeFillColor rgb="FFFF0000"/>
              <x14:negativeBorderColor rgb="FFFF0000"/>
              <x14:axisColor rgb="FF000000"/>
            </x14:dataBar>
          </x14:cfRule>
          <xm:sqref>H20:H33 J20:J33 L20:L33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A4082-402D-4544-A346-DFEB2F0F5968}">
  <dimension ref="B2:H60"/>
  <sheetViews>
    <sheetView showGridLines="0" zoomScaleNormal="100" workbookViewId="0"/>
  </sheetViews>
  <sheetFormatPr defaultColWidth="9.140625" defaultRowHeight="15" x14ac:dyDescent="0.25"/>
  <cols>
    <col min="1" max="1" width="32.5703125" style="20" customWidth="1"/>
    <col min="2" max="2" width="21.7109375" style="20" customWidth="1"/>
    <col min="3" max="8" width="10" style="20" customWidth="1"/>
    <col min="9" max="9" width="10.7109375" style="20" bestFit="1" customWidth="1"/>
    <col min="10" max="10" width="9.140625" style="20"/>
    <col min="11" max="11" width="13.140625" style="20" bestFit="1" customWidth="1"/>
    <col min="12" max="12" width="20.5703125" style="20" bestFit="1" customWidth="1"/>
    <col min="13" max="13" width="8.7109375" style="20" bestFit="1" customWidth="1"/>
    <col min="14" max="14" width="10.5703125" style="20" bestFit="1" customWidth="1"/>
    <col min="15" max="15" width="9" style="20" bestFit="1" customWidth="1"/>
    <col min="16" max="16384" width="9.140625" style="20"/>
  </cols>
  <sheetData>
    <row r="2" spans="2:8" ht="45" x14ac:dyDescent="0.25">
      <c r="B2" s="21" t="s">
        <v>287</v>
      </c>
      <c r="C2" s="22" t="s">
        <v>352</v>
      </c>
      <c r="D2" s="22" t="s">
        <v>350</v>
      </c>
      <c r="E2" s="22" t="s">
        <v>351</v>
      </c>
      <c r="F2" s="22" t="s">
        <v>353</v>
      </c>
      <c r="G2" s="22" t="s">
        <v>349</v>
      </c>
    </row>
    <row r="3" spans="2:8" x14ac:dyDescent="0.25">
      <c r="B3" s="23" t="s">
        <v>269</v>
      </c>
      <c r="C3" s="24">
        <v>33</v>
      </c>
      <c r="D3" s="25">
        <v>0.24718750000000009</v>
      </c>
      <c r="E3" s="25">
        <v>0.2</v>
      </c>
      <c r="F3" s="25">
        <v>9.9999999999999978E-2</v>
      </c>
      <c r="G3" s="25">
        <v>0.3</v>
      </c>
    </row>
    <row r="4" spans="2:8" x14ac:dyDescent="0.25">
      <c r="B4" s="23" t="s">
        <v>143</v>
      </c>
      <c r="C4" s="24">
        <v>28</v>
      </c>
      <c r="D4" s="25">
        <v>0.28481481481481485</v>
      </c>
      <c r="E4" s="25">
        <v>0.27</v>
      </c>
      <c r="F4" s="25">
        <v>2.9999999999999971E-2</v>
      </c>
      <c r="G4" s="25">
        <v>0.3</v>
      </c>
    </row>
    <row r="5" spans="2:8" x14ac:dyDescent="0.25">
      <c r="B5" s="23" t="s">
        <v>313</v>
      </c>
      <c r="C5" s="24">
        <v>19</v>
      </c>
      <c r="D5" s="25">
        <v>0.37947368421052635</v>
      </c>
      <c r="E5" s="25">
        <v>0.3</v>
      </c>
      <c r="F5" s="25">
        <v>0.10000000000000003</v>
      </c>
      <c r="G5" s="25">
        <v>0.4</v>
      </c>
    </row>
    <row r="6" spans="2:8" x14ac:dyDescent="0.25">
      <c r="B6" s="23" t="s">
        <v>422</v>
      </c>
      <c r="C6" s="24">
        <v>6</v>
      </c>
      <c r="D6" s="25">
        <v>0.44</v>
      </c>
      <c r="E6" s="25">
        <v>0.35</v>
      </c>
      <c r="F6" s="25">
        <v>0.16000000000000003</v>
      </c>
      <c r="G6" s="25">
        <v>0.51</v>
      </c>
    </row>
    <row r="7" spans="2:8" x14ac:dyDescent="0.25">
      <c r="B7" s="23" t="s">
        <v>258</v>
      </c>
      <c r="C7" s="24">
        <v>20</v>
      </c>
      <c r="D7" s="25">
        <v>0.50600000000000001</v>
      </c>
      <c r="E7" s="25">
        <v>0.35</v>
      </c>
      <c r="F7" s="25">
        <v>0.29000000000000004</v>
      </c>
      <c r="G7" s="25">
        <v>0.64</v>
      </c>
    </row>
    <row r="8" spans="2:8" x14ac:dyDescent="0.25">
      <c r="B8" s="23" t="s">
        <v>259</v>
      </c>
      <c r="C8" s="24">
        <v>11</v>
      </c>
      <c r="D8" s="25">
        <v>0.57727272727272716</v>
      </c>
      <c r="E8" s="25">
        <v>0.49</v>
      </c>
      <c r="F8" s="25">
        <v>0.28000000000000003</v>
      </c>
      <c r="G8" s="25">
        <v>0.77</v>
      </c>
    </row>
    <row r="9" spans="2:8" x14ac:dyDescent="0.25">
      <c r="B9" s="23" t="s">
        <v>20</v>
      </c>
      <c r="C9" s="24">
        <v>117</v>
      </c>
      <c r="D9" s="25">
        <v>0.36452173913043484</v>
      </c>
      <c r="E9" s="25">
        <v>0.2</v>
      </c>
      <c r="F9" s="25">
        <v>0.57000000000000006</v>
      </c>
      <c r="G9" s="25">
        <v>0.77</v>
      </c>
    </row>
    <row r="12" spans="2:8" x14ac:dyDescent="0.25">
      <c r="B12" s="26" t="s">
        <v>350</v>
      </c>
      <c r="C12" s="26" t="s">
        <v>287</v>
      </c>
      <c r="D12" s="26"/>
      <c r="E12" s="26"/>
      <c r="F12" s="26"/>
      <c r="G12" s="26"/>
      <c r="H12" s="26"/>
    </row>
    <row r="13" spans="2:8" ht="30" x14ac:dyDescent="0.25">
      <c r="B13" s="26" t="s">
        <v>111</v>
      </c>
      <c r="C13" s="24" t="s">
        <v>269</v>
      </c>
      <c r="D13" s="24" t="s">
        <v>143</v>
      </c>
      <c r="E13" s="24" t="s">
        <v>313</v>
      </c>
      <c r="F13" s="60" t="s">
        <v>422</v>
      </c>
      <c r="G13" s="24" t="s">
        <v>258</v>
      </c>
      <c r="H13" s="24" t="s">
        <v>259</v>
      </c>
    </row>
    <row r="14" spans="2:8" x14ac:dyDescent="0.25">
      <c r="B14" s="23" t="s">
        <v>50</v>
      </c>
      <c r="C14" s="25">
        <v>0.24</v>
      </c>
      <c r="D14" s="25">
        <v>0.28000000000000003</v>
      </c>
      <c r="E14" s="25">
        <v>0.38</v>
      </c>
      <c r="F14" s="25"/>
      <c r="G14" s="25">
        <v>0.63</v>
      </c>
      <c r="H14" s="25"/>
    </row>
    <row r="15" spans="2:8" x14ac:dyDescent="0.25">
      <c r="B15" s="27" t="s">
        <v>227</v>
      </c>
      <c r="C15" s="25">
        <v>0.24</v>
      </c>
      <c r="D15" s="25">
        <v>0.28000000000000003</v>
      </c>
      <c r="E15" s="25"/>
      <c r="F15" s="25"/>
      <c r="G15" s="25"/>
      <c r="H15" s="25"/>
    </row>
    <row r="16" spans="2:8" x14ac:dyDescent="0.25">
      <c r="B16" s="28" t="s">
        <v>128</v>
      </c>
      <c r="C16" s="25">
        <v>0.24</v>
      </c>
      <c r="D16" s="25">
        <v>0.28000000000000003</v>
      </c>
      <c r="E16" s="25"/>
      <c r="F16" s="25"/>
      <c r="G16" s="25"/>
      <c r="H16" s="25"/>
    </row>
    <row r="17" spans="2:8" x14ac:dyDescent="0.25">
      <c r="B17" s="27" t="s">
        <v>232</v>
      </c>
      <c r="C17" s="25"/>
      <c r="D17" s="25"/>
      <c r="E17" s="25"/>
      <c r="F17" s="25"/>
      <c r="G17" s="25">
        <v>0.63</v>
      </c>
      <c r="H17" s="25"/>
    </row>
    <row r="18" spans="2:8" x14ac:dyDescent="0.25">
      <c r="B18" s="28" t="s">
        <v>49</v>
      </c>
      <c r="C18" s="25"/>
      <c r="D18" s="25"/>
      <c r="E18" s="25"/>
      <c r="F18" s="25"/>
      <c r="G18" s="25">
        <v>0.63</v>
      </c>
      <c r="H18" s="25"/>
    </row>
    <row r="19" spans="2:8" x14ac:dyDescent="0.25">
      <c r="B19" s="27" t="s">
        <v>27</v>
      </c>
      <c r="C19" s="25">
        <v>0.24</v>
      </c>
      <c r="D19" s="25">
        <v>0.28000000000000003</v>
      </c>
      <c r="E19" s="25">
        <v>0.38</v>
      </c>
      <c r="F19" s="25"/>
      <c r="G19" s="25"/>
      <c r="H19" s="25"/>
    </row>
    <row r="20" spans="2:8" x14ac:dyDescent="0.25">
      <c r="B20" s="28" t="s">
        <v>123</v>
      </c>
      <c r="C20" s="25">
        <v>0.24</v>
      </c>
      <c r="D20" s="25">
        <v>0.28000000000000003</v>
      </c>
      <c r="E20" s="25">
        <v>0.38</v>
      </c>
      <c r="F20" s="25"/>
      <c r="G20" s="25"/>
      <c r="H20" s="25"/>
    </row>
    <row r="21" spans="2:8" x14ac:dyDescent="0.25">
      <c r="B21" s="23" t="s">
        <v>166</v>
      </c>
      <c r="C21" s="25">
        <v>0.24766666666666676</v>
      </c>
      <c r="D21" s="25">
        <v>0.28520000000000006</v>
      </c>
      <c r="E21" s="25">
        <v>0.37944444444444447</v>
      </c>
      <c r="F21" s="25">
        <v>0.44</v>
      </c>
      <c r="G21" s="25">
        <v>0.49947368421052635</v>
      </c>
      <c r="H21" s="25">
        <v>0.57727272727272716</v>
      </c>
    </row>
    <row r="22" spans="2:8" x14ac:dyDescent="0.25">
      <c r="B22" s="27" t="s">
        <v>28</v>
      </c>
      <c r="C22" s="25">
        <v>0.25333333333333335</v>
      </c>
      <c r="D22" s="25">
        <v>0.28333333333333338</v>
      </c>
      <c r="E22" s="25">
        <v>0.36999999999999994</v>
      </c>
      <c r="F22" s="25">
        <v>0.38</v>
      </c>
      <c r="G22" s="25">
        <v>0.57400000000000007</v>
      </c>
      <c r="H22" s="25">
        <v>0.49</v>
      </c>
    </row>
    <row r="23" spans="2:8" x14ac:dyDescent="0.25">
      <c r="B23" s="28" t="s">
        <v>105</v>
      </c>
      <c r="C23" s="25">
        <v>0.28000000000000003</v>
      </c>
      <c r="D23" s="25">
        <v>0.28000000000000003</v>
      </c>
      <c r="E23" s="25"/>
      <c r="F23" s="25"/>
      <c r="G23" s="25">
        <v>0.63</v>
      </c>
      <c r="H23" s="25"/>
    </row>
    <row r="24" spans="2:8" x14ac:dyDescent="0.25">
      <c r="B24" s="28" t="s">
        <v>219</v>
      </c>
      <c r="C24" s="25">
        <v>0.28000000000000003</v>
      </c>
      <c r="D24" s="25">
        <v>0.28000000000000003</v>
      </c>
      <c r="E24" s="25"/>
      <c r="F24" s="25"/>
      <c r="G24" s="25">
        <v>0.63</v>
      </c>
      <c r="H24" s="25"/>
    </row>
    <row r="25" spans="2:8" x14ac:dyDescent="0.25">
      <c r="B25" s="28" t="s">
        <v>95</v>
      </c>
      <c r="C25" s="25">
        <v>0.28000000000000003</v>
      </c>
      <c r="D25" s="25">
        <v>0.28000000000000003</v>
      </c>
      <c r="E25" s="25"/>
      <c r="F25" s="25"/>
      <c r="G25" s="25">
        <v>0.63</v>
      </c>
      <c r="H25" s="25"/>
    </row>
    <row r="26" spans="2:8" x14ac:dyDescent="0.25">
      <c r="B26" s="28" t="s">
        <v>45</v>
      </c>
      <c r="C26" s="25">
        <v>0.24</v>
      </c>
      <c r="D26" s="25">
        <v>0.28000000000000003</v>
      </c>
      <c r="E26" s="25">
        <v>0.38</v>
      </c>
      <c r="F26" s="25">
        <v>0.38</v>
      </c>
      <c r="G26" s="25">
        <v>0.49</v>
      </c>
      <c r="H26" s="25">
        <v>0.49</v>
      </c>
    </row>
    <row r="27" spans="2:8" x14ac:dyDescent="0.25">
      <c r="B27" s="28" t="s">
        <v>46</v>
      </c>
      <c r="C27" s="25">
        <v>0.2</v>
      </c>
      <c r="D27" s="25">
        <v>0.3</v>
      </c>
      <c r="E27" s="25">
        <v>0.35</v>
      </c>
      <c r="F27" s="25"/>
      <c r="G27" s="25">
        <v>0.49</v>
      </c>
      <c r="H27" s="25"/>
    </row>
    <row r="28" spans="2:8" x14ac:dyDescent="0.25">
      <c r="B28" s="28" t="s">
        <v>48</v>
      </c>
      <c r="C28" s="25">
        <v>0.24</v>
      </c>
      <c r="D28" s="25">
        <v>0.28000000000000003</v>
      </c>
      <c r="E28" s="25">
        <v>0.38</v>
      </c>
      <c r="F28" s="25"/>
      <c r="G28" s="25"/>
      <c r="H28" s="25"/>
    </row>
    <row r="29" spans="2:8" x14ac:dyDescent="0.25">
      <c r="B29" s="27" t="s">
        <v>234</v>
      </c>
      <c r="C29" s="25">
        <v>0.24666666666666667</v>
      </c>
      <c r="D29" s="25">
        <v>0.28166666666666668</v>
      </c>
      <c r="E29" s="25">
        <v>0.38000000000000006</v>
      </c>
      <c r="F29" s="25">
        <v>0.51</v>
      </c>
      <c r="G29" s="25">
        <v>0.53</v>
      </c>
      <c r="H29" s="25">
        <v>0.66333333333333333</v>
      </c>
    </row>
    <row r="30" spans="2:8" x14ac:dyDescent="0.25">
      <c r="B30" s="28" t="s">
        <v>1</v>
      </c>
      <c r="C30" s="25">
        <v>0.24</v>
      </c>
      <c r="D30" s="25">
        <v>0.28000000000000003</v>
      </c>
      <c r="E30" s="25">
        <v>0.38</v>
      </c>
      <c r="F30" s="25">
        <v>0.51</v>
      </c>
      <c r="G30" s="25">
        <v>0.49</v>
      </c>
      <c r="H30" s="25">
        <v>0.61</v>
      </c>
    </row>
    <row r="31" spans="2:8" x14ac:dyDescent="0.25">
      <c r="B31" s="28" t="s">
        <v>43</v>
      </c>
      <c r="C31" s="25">
        <v>0.24</v>
      </c>
      <c r="D31" s="25">
        <v>0.28000000000000003</v>
      </c>
      <c r="E31" s="25">
        <v>0.38</v>
      </c>
      <c r="F31" s="25">
        <v>0.51</v>
      </c>
      <c r="G31" s="25">
        <v>0.49</v>
      </c>
      <c r="H31" s="25">
        <v>0.61</v>
      </c>
    </row>
    <row r="32" spans="2:8" x14ac:dyDescent="0.25">
      <c r="B32" s="28" t="s">
        <v>3</v>
      </c>
      <c r="C32" s="25">
        <v>0.3</v>
      </c>
      <c r="D32" s="25">
        <v>0.3</v>
      </c>
      <c r="E32" s="25"/>
      <c r="F32" s="25"/>
      <c r="G32" s="25">
        <v>0.47</v>
      </c>
      <c r="H32" s="25"/>
    </row>
    <row r="33" spans="2:8" x14ac:dyDescent="0.25">
      <c r="B33" s="28" t="s">
        <v>11</v>
      </c>
      <c r="C33" s="25">
        <v>0.22</v>
      </c>
      <c r="D33" s="25">
        <v>0.27</v>
      </c>
      <c r="E33" s="25">
        <v>0.38</v>
      </c>
      <c r="F33" s="25"/>
      <c r="G33" s="25">
        <v>0.64</v>
      </c>
      <c r="H33" s="25">
        <v>0.77</v>
      </c>
    </row>
    <row r="34" spans="2:8" x14ac:dyDescent="0.25">
      <c r="B34" s="28" t="s">
        <v>213</v>
      </c>
      <c r="C34" s="25">
        <v>0.24</v>
      </c>
      <c r="D34" s="25">
        <v>0.28000000000000003</v>
      </c>
      <c r="E34" s="25"/>
      <c r="F34" s="25"/>
      <c r="G34" s="25"/>
      <c r="H34" s="25"/>
    </row>
    <row r="35" spans="2:8" x14ac:dyDescent="0.25">
      <c r="B35" s="28" t="s">
        <v>5</v>
      </c>
      <c r="C35" s="25">
        <v>0.24</v>
      </c>
      <c r="D35" s="25">
        <v>0.28000000000000003</v>
      </c>
      <c r="E35" s="25"/>
      <c r="F35" s="25"/>
      <c r="G35" s="25">
        <v>0.56000000000000005</v>
      </c>
      <c r="H35" s="25"/>
    </row>
    <row r="36" spans="2:8" x14ac:dyDescent="0.25">
      <c r="B36" s="27" t="s">
        <v>233</v>
      </c>
      <c r="C36" s="25">
        <v>0.24</v>
      </c>
      <c r="D36" s="25">
        <v>0.28000000000000003</v>
      </c>
      <c r="E36" s="25">
        <v>0.38</v>
      </c>
      <c r="F36" s="25">
        <v>0.51</v>
      </c>
      <c r="G36" s="25">
        <v>0.61</v>
      </c>
      <c r="H36" s="25">
        <v>0.49</v>
      </c>
    </row>
    <row r="37" spans="2:8" x14ac:dyDescent="0.25">
      <c r="B37" s="28" t="s">
        <v>44</v>
      </c>
      <c r="C37" s="25">
        <v>0.24</v>
      </c>
      <c r="D37" s="25">
        <v>0.28000000000000003</v>
      </c>
      <c r="E37" s="25">
        <v>0.38</v>
      </c>
      <c r="F37" s="25">
        <v>0.51</v>
      </c>
      <c r="G37" s="25">
        <v>0.61</v>
      </c>
      <c r="H37" s="25">
        <v>0.49</v>
      </c>
    </row>
    <row r="38" spans="2:8" x14ac:dyDescent="0.25">
      <c r="B38" s="28" t="s">
        <v>114</v>
      </c>
      <c r="C38" s="25">
        <v>0.24</v>
      </c>
      <c r="D38" s="25"/>
      <c r="E38" s="25"/>
      <c r="F38" s="25"/>
      <c r="G38" s="25"/>
      <c r="H38" s="25"/>
    </row>
    <row r="39" spans="2:8" x14ac:dyDescent="0.25">
      <c r="B39" s="27" t="s">
        <v>223</v>
      </c>
      <c r="C39" s="25">
        <v>0.24199999999999999</v>
      </c>
      <c r="D39" s="25">
        <v>0.28000000000000003</v>
      </c>
      <c r="E39" s="25">
        <v>0.36</v>
      </c>
      <c r="F39" s="25">
        <v>0.36499999999999999</v>
      </c>
      <c r="G39" s="25">
        <v>0.49</v>
      </c>
      <c r="H39" s="25">
        <v>0.49</v>
      </c>
    </row>
    <row r="40" spans="2:8" x14ac:dyDescent="0.25">
      <c r="B40" s="28" t="s">
        <v>42</v>
      </c>
      <c r="C40" s="25">
        <v>0.24</v>
      </c>
      <c r="D40" s="25">
        <v>0.28000000000000003</v>
      </c>
      <c r="E40" s="25">
        <v>0.38</v>
      </c>
      <c r="F40" s="25">
        <v>0.38</v>
      </c>
      <c r="G40" s="25">
        <v>0.49</v>
      </c>
      <c r="H40" s="25">
        <v>0.49</v>
      </c>
    </row>
    <row r="41" spans="2:8" x14ac:dyDescent="0.25">
      <c r="B41" s="28" t="s">
        <v>116</v>
      </c>
      <c r="C41" s="25">
        <v>0.25</v>
      </c>
      <c r="D41" s="25"/>
      <c r="E41" s="25"/>
      <c r="F41" s="25"/>
      <c r="G41" s="25"/>
      <c r="H41" s="25"/>
    </row>
    <row r="42" spans="2:8" x14ac:dyDescent="0.25">
      <c r="B42" s="28" t="s">
        <v>8</v>
      </c>
      <c r="C42" s="25">
        <v>0.24</v>
      </c>
      <c r="D42" s="25">
        <v>0.28000000000000003</v>
      </c>
      <c r="E42" s="25">
        <v>0.38</v>
      </c>
      <c r="F42" s="25"/>
      <c r="G42" s="25">
        <v>0.49</v>
      </c>
      <c r="H42" s="25">
        <v>0.49</v>
      </c>
    </row>
    <row r="43" spans="2:8" x14ac:dyDescent="0.25">
      <c r="B43" s="28" t="s">
        <v>133</v>
      </c>
      <c r="C43" s="25">
        <v>0.24</v>
      </c>
      <c r="D43" s="25">
        <v>0.28000000000000003</v>
      </c>
      <c r="E43" s="25">
        <v>0.3</v>
      </c>
      <c r="F43" s="25">
        <v>0.35</v>
      </c>
      <c r="G43" s="25"/>
      <c r="H43" s="25"/>
    </row>
    <row r="44" spans="2:8" x14ac:dyDescent="0.25">
      <c r="B44" s="28" t="s">
        <v>16</v>
      </c>
      <c r="C44" s="25">
        <v>0.24</v>
      </c>
      <c r="D44" s="25">
        <v>0.28000000000000003</v>
      </c>
      <c r="E44" s="25">
        <v>0.38</v>
      </c>
      <c r="F44" s="25"/>
      <c r="G44" s="25"/>
      <c r="H44" s="25"/>
    </row>
    <row r="45" spans="2:8" x14ac:dyDescent="0.25">
      <c r="B45" s="27" t="s">
        <v>47</v>
      </c>
      <c r="C45" s="25">
        <v>0.25</v>
      </c>
      <c r="D45" s="25">
        <v>0.3</v>
      </c>
      <c r="E45" s="25">
        <v>0.4</v>
      </c>
      <c r="F45" s="25"/>
      <c r="G45" s="25">
        <v>0.35</v>
      </c>
      <c r="H45" s="25">
        <v>0.6</v>
      </c>
    </row>
    <row r="46" spans="2:8" x14ac:dyDescent="0.25">
      <c r="B46" s="28" t="s">
        <v>107</v>
      </c>
      <c r="C46" s="25">
        <v>0.25</v>
      </c>
      <c r="D46" s="25">
        <v>0.3</v>
      </c>
      <c r="E46" s="25">
        <v>0.4</v>
      </c>
      <c r="F46" s="25"/>
      <c r="G46" s="25">
        <v>0.35</v>
      </c>
      <c r="H46" s="25">
        <v>0.6</v>
      </c>
    </row>
    <row r="47" spans="2:8" x14ac:dyDescent="0.25">
      <c r="B47" s="28" t="s">
        <v>108</v>
      </c>
      <c r="C47" s="25">
        <v>0.25</v>
      </c>
      <c r="D47" s="25">
        <v>0.3</v>
      </c>
      <c r="E47" s="25">
        <v>0.4</v>
      </c>
      <c r="F47" s="25"/>
      <c r="G47" s="25">
        <v>0.35</v>
      </c>
      <c r="H47" s="25">
        <v>0.6</v>
      </c>
    </row>
    <row r="48" spans="2:8" x14ac:dyDescent="0.25">
      <c r="B48" s="28" t="s">
        <v>109</v>
      </c>
      <c r="C48" s="25">
        <v>0.25</v>
      </c>
      <c r="D48" s="25">
        <v>0.3</v>
      </c>
      <c r="E48" s="25">
        <v>0.4</v>
      </c>
      <c r="F48" s="25"/>
      <c r="G48" s="25">
        <v>0.35</v>
      </c>
      <c r="H48" s="25">
        <v>0.6</v>
      </c>
    </row>
    <row r="49" spans="2:8" x14ac:dyDescent="0.25">
      <c r="B49" s="28" t="s">
        <v>110</v>
      </c>
      <c r="C49" s="25">
        <v>0.25</v>
      </c>
      <c r="D49" s="25">
        <v>0.3</v>
      </c>
      <c r="E49" s="25">
        <v>0.4</v>
      </c>
      <c r="F49" s="25"/>
      <c r="G49" s="25">
        <v>0.35</v>
      </c>
      <c r="H49" s="25">
        <v>0.6</v>
      </c>
    </row>
    <row r="50" spans="2:8" x14ac:dyDescent="0.25">
      <c r="B50" s="27" t="s">
        <v>26</v>
      </c>
      <c r="C50" s="25">
        <v>0.24666666666666667</v>
      </c>
      <c r="D50" s="25">
        <v>0.29000000000000004</v>
      </c>
      <c r="E50" s="25">
        <v>0.4</v>
      </c>
      <c r="F50" s="25"/>
      <c r="G50" s="25">
        <v>0.49</v>
      </c>
      <c r="H50" s="25"/>
    </row>
    <row r="51" spans="2:8" x14ac:dyDescent="0.25">
      <c r="B51" s="28" t="s">
        <v>7</v>
      </c>
      <c r="C51" s="25">
        <v>0.3</v>
      </c>
      <c r="D51" s="25">
        <v>0.3</v>
      </c>
      <c r="E51" s="25">
        <v>0.4</v>
      </c>
      <c r="F51" s="25"/>
      <c r="G51" s="25"/>
      <c r="H51" s="25"/>
    </row>
    <row r="52" spans="2:8" x14ac:dyDescent="0.25">
      <c r="B52" s="28" t="s">
        <v>13</v>
      </c>
      <c r="C52" s="25">
        <v>0.2</v>
      </c>
      <c r="D52" s="25"/>
      <c r="E52" s="25"/>
      <c r="F52" s="25"/>
      <c r="G52" s="25"/>
      <c r="H52" s="25"/>
    </row>
    <row r="53" spans="2:8" x14ac:dyDescent="0.25">
      <c r="B53" s="28" t="s">
        <v>14</v>
      </c>
      <c r="C53" s="25">
        <v>0.24</v>
      </c>
      <c r="D53" s="25">
        <v>0.28000000000000003</v>
      </c>
      <c r="E53" s="25"/>
      <c r="F53" s="25"/>
      <c r="G53" s="25">
        <v>0.49</v>
      </c>
      <c r="H53" s="25"/>
    </row>
    <row r="54" spans="2:8" x14ac:dyDescent="0.25">
      <c r="B54" s="27" t="s">
        <v>89</v>
      </c>
      <c r="C54" s="25">
        <v>0.28000000000000003</v>
      </c>
      <c r="D54" s="25"/>
      <c r="E54" s="25"/>
      <c r="F54" s="25"/>
      <c r="G54" s="25"/>
      <c r="H54" s="25"/>
    </row>
    <row r="55" spans="2:8" x14ac:dyDescent="0.25">
      <c r="B55" s="28" t="s">
        <v>115</v>
      </c>
      <c r="C55" s="25">
        <v>0.28000000000000003</v>
      </c>
      <c r="D55" s="25"/>
      <c r="E55" s="25"/>
      <c r="F55" s="25"/>
      <c r="G55" s="25"/>
      <c r="H55" s="25"/>
    </row>
    <row r="56" spans="2:8" x14ac:dyDescent="0.25">
      <c r="B56" s="27" t="s">
        <v>27</v>
      </c>
      <c r="C56" s="25">
        <v>0.24</v>
      </c>
      <c r="D56" s="25">
        <v>0.28000000000000003</v>
      </c>
      <c r="E56" s="25">
        <v>0.38</v>
      </c>
      <c r="F56" s="25"/>
      <c r="G56" s="25">
        <v>0.49</v>
      </c>
      <c r="H56" s="25"/>
    </row>
    <row r="57" spans="2:8" x14ac:dyDescent="0.25">
      <c r="B57" s="28" t="s">
        <v>92</v>
      </c>
      <c r="C57" s="25">
        <v>0.24</v>
      </c>
      <c r="D57" s="25">
        <v>0.28000000000000003</v>
      </c>
      <c r="E57" s="25">
        <v>0.38</v>
      </c>
      <c r="F57" s="25"/>
      <c r="G57" s="25">
        <v>0.49</v>
      </c>
      <c r="H57" s="25"/>
    </row>
    <row r="58" spans="2:8" x14ac:dyDescent="0.25">
      <c r="B58" s="28" t="s">
        <v>207</v>
      </c>
      <c r="C58" s="25">
        <v>0.24</v>
      </c>
      <c r="D58" s="25"/>
      <c r="E58" s="25"/>
      <c r="F58" s="25"/>
      <c r="G58" s="25"/>
      <c r="H58" s="25"/>
    </row>
    <row r="59" spans="2:8" x14ac:dyDescent="0.25">
      <c r="B59" s="28" t="s">
        <v>22</v>
      </c>
      <c r="C59" s="25">
        <v>0.24</v>
      </c>
      <c r="D59" s="25">
        <v>0.28000000000000003</v>
      </c>
      <c r="E59" s="25">
        <v>0.38</v>
      </c>
      <c r="F59" s="25"/>
      <c r="G59" s="25"/>
      <c r="H59" s="25"/>
    </row>
    <row r="60" spans="2:8" x14ac:dyDescent="0.25">
      <c r="B60" s="23" t="s">
        <v>20</v>
      </c>
      <c r="C60" s="25">
        <v>0.24718750000000009</v>
      </c>
      <c r="D60" s="25">
        <v>0.28481481481481485</v>
      </c>
      <c r="E60" s="25">
        <v>0.37947368421052635</v>
      </c>
      <c r="F60" s="25">
        <v>0.44</v>
      </c>
      <c r="G60" s="25">
        <v>0.50600000000000001</v>
      </c>
      <c r="H60" s="25">
        <v>0.57727272727272716</v>
      </c>
    </row>
  </sheetData>
  <pageMargins left="0.7" right="0.7" top="0.75" bottom="0.75" header="0.3" footer="0.3"/>
  <drawing r:id="rId3"/>
  <extLst>
    <ext xmlns:x14="http://schemas.microsoft.com/office/spreadsheetml/2009/9/main" uri="{A8765BA9-456A-4dab-B4F3-ACF838C121DE}">
      <x14:slicerList>
        <x14:slicer r:id="rId4"/>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15948-B51E-4A74-ACC5-4084E2B18294}">
  <dimension ref="B2:H61"/>
  <sheetViews>
    <sheetView showGridLines="0" zoomScaleNormal="100" workbookViewId="0"/>
  </sheetViews>
  <sheetFormatPr defaultColWidth="9.140625" defaultRowHeight="15" x14ac:dyDescent="0.25"/>
  <cols>
    <col min="1" max="1" width="32.5703125" style="20" customWidth="1"/>
    <col min="2" max="2" width="21.7109375" style="20" customWidth="1"/>
    <col min="3" max="8" width="10" style="20" customWidth="1"/>
    <col min="9" max="9" width="10.7109375" style="20" bestFit="1" customWidth="1"/>
    <col min="10" max="10" width="9.140625" style="20"/>
    <col min="11" max="11" width="13.140625" style="20" bestFit="1" customWidth="1"/>
    <col min="12" max="12" width="20.5703125" style="20" bestFit="1" customWidth="1"/>
    <col min="13" max="13" width="8.7109375" style="20" bestFit="1" customWidth="1"/>
    <col min="14" max="14" width="10.5703125" style="20" bestFit="1" customWidth="1"/>
    <col min="15" max="15" width="9" style="20" bestFit="1" customWidth="1"/>
    <col min="16" max="16384" width="9.140625" style="20"/>
  </cols>
  <sheetData>
    <row r="2" spans="2:8" ht="45" x14ac:dyDescent="0.25">
      <c r="B2" s="21" t="s">
        <v>287</v>
      </c>
      <c r="C2" s="22" t="s">
        <v>352</v>
      </c>
      <c r="D2" s="22" t="s">
        <v>394</v>
      </c>
      <c r="E2" s="22" t="s">
        <v>397</v>
      </c>
      <c r="F2" s="22" t="s">
        <v>398</v>
      </c>
      <c r="G2" s="22" t="s">
        <v>399</v>
      </c>
    </row>
    <row r="3" spans="2:8" x14ac:dyDescent="0.25">
      <c r="B3" s="23" t="s">
        <v>269</v>
      </c>
      <c r="C3" s="24">
        <v>33</v>
      </c>
      <c r="D3" s="57">
        <v>9.545454545454545</v>
      </c>
      <c r="E3" s="57">
        <v>7</v>
      </c>
      <c r="F3" s="57">
        <v>8</v>
      </c>
      <c r="G3" s="57">
        <v>15</v>
      </c>
    </row>
    <row r="4" spans="2:8" x14ac:dyDescent="0.25">
      <c r="B4" s="23" t="s">
        <v>143</v>
      </c>
      <c r="C4" s="24">
        <v>28</v>
      </c>
      <c r="D4" s="57">
        <v>9.7857142857142865</v>
      </c>
      <c r="E4" s="57">
        <v>7</v>
      </c>
      <c r="F4" s="57">
        <v>8</v>
      </c>
      <c r="G4" s="57">
        <v>15</v>
      </c>
    </row>
    <row r="5" spans="2:8" x14ac:dyDescent="0.25">
      <c r="B5" s="23" t="s">
        <v>313</v>
      </c>
      <c r="C5" s="24">
        <v>19</v>
      </c>
      <c r="D5" s="57">
        <v>9.8421052631578956</v>
      </c>
      <c r="E5" s="57">
        <v>7</v>
      </c>
      <c r="F5" s="57">
        <v>8</v>
      </c>
      <c r="G5" s="57">
        <v>15</v>
      </c>
    </row>
    <row r="6" spans="2:8" x14ac:dyDescent="0.25">
      <c r="B6" s="23" t="s">
        <v>422</v>
      </c>
      <c r="C6" s="24">
        <v>6</v>
      </c>
      <c r="D6" s="57">
        <v>10.333333333333334</v>
      </c>
      <c r="E6" s="57">
        <v>7</v>
      </c>
      <c r="F6" s="57">
        <v>8</v>
      </c>
      <c r="G6" s="57">
        <v>15</v>
      </c>
    </row>
    <row r="7" spans="2:8" x14ac:dyDescent="0.25">
      <c r="B7" s="23" t="s">
        <v>258</v>
      </c>
      <c r="C7" s="24">
        <v>20</v>
      </c>
      <c r="D7" s="57">
        <v>11.75</v>
      </c>
      <c r="E7" s="57">
        <v>7</v>
      </c>
      <c r="F7" s="57">
        <v>9</v>
      </c>
      <c r="G7" s="57">
        <v>16</v>
      </c>
    </row>
    <row r="8" spans="2:8" x14ac:dyDescent="0.25">
      <c r="B8" s="23" t="s">
        <v>259</v>
      </c>
      <c r="C8" s="24">
        <v>11</v>
      </c>
      <c r="D8" s="57">
        <v>12.181818181818182</v>
      </c>
      <c r="E8" s="57">
        <v>7</v>
      </c>
      <c r="F8" s="57">
        <v>8</v>
      </c>
      <c r="G8" s="57">
        <v>15</v>
      </c>
    </row>
    <row r="9" spans="2:8" x14ac:dyDescent="0.25">
      <c r="B9" s="23" t="s">
        <v>20</v>
      </c>
      <c r="C9" s="24">
        <v>117</v>
      </c>
      <c r="D9" s="57">
        <v>10.316239316239317</v>
      </c>
      <c r="E9" s="57">
        <v>7</v>
      </c>
      <c r="F9" s="57">
        <v>9</v>
      </c>
      <c r="G9" s="57">
        <v>16</v>
      </c>
    </row>
    <row r="12" spans="2:8" x14ac:dyDescent="0.25">
      <c r="B12" s="26" t="s">
        <v>394</v>
      </c>
      <c r="C12" s="26" t="s">
        <v>287</v>
      </c>
      <c r="D12" s="26"/>
      <c r="E12" s="26"/>
      <c r="F12" s="26"/>
      <c r="G12" s="26"/>
      <c r="H12" s="26"/>
    </row>
    <row r="13" spans="2:8" ht="30" x14ac:dyDescent="0.25">
      <c r="B13" s="26" t="s">
        <v>111</v>
      </c>
      <c r="C13" s="24" t="s">
        <v>269</v>
      </c>
      <c r="D13" s="24" t="s">
        <v>143</v>
      </c>
      <c r="E13" s="24" t="s">
        <v>313</v>
      </c>
      <c r="F13" s="60" t="s">
        <v>422</v>
      </c>
      <c r="G13" s="24" t="s">
        <v>258</v>
      </c>
      <c r="H13" s="24" t="s">
        <v>259</v>
      </c>
    </row>
    <row r="14" spans="2:8" x14ac:dyDescent="0.25">
      <c r="B14" s="23" t="s">
        <v>50</v>
      </c>
      <c r="C14" s="57">
        <v>8.5</v>
      </c>
      <c r="D14" s="57">
        <v>9</v>
      </c>
      <c r="E14" s="57">
        <v>8</v>
      </c>
      <c r="F14" s="61"/>
      <c r="G14" s="57">
        <v>16</v>
      </c>
      <c r="H14" s="57"/>
    </row>
    <row r="15" spans="2:8" x14ac:dyDescent="0.25">
      <c r="B15" s="27" t="s">
        <v>227</v>
      </c>
      <c r="C15" s="57">
        <v>9</v>
      </c>
      <c r="D15" s="57">
        <v>10</v>
      </c>
      <c r="E15" s="57"/>
      <c r="F15" s="61"/>
      <c r="G15" s="57"/>
      <c r="H15" s="57"/>
    </row>
    <row r="16" spans="2:8" x14ac:dyDescent="0.25">
      <c r="B16" s="28" t="s">
        <v>128</v>
      </c>
      <c r="C16" s="57">
        <v>9</v>
      </c>
      <c r="D16" s="57">
        <v>10</v>
      </c>
      <c r="E16" s="57"/>
      <c r="F16" s="61"/>
      <c r="G16" s="57"/>
      <c r="H16" s="57"/>
    </row>
    <row r="17" spans="2:8" x14ac:dyDescent="0.25">
      <c r="B17" s="27" t="s">
        <v>232</v>
      </c>
      <c r="C17" s="57"/>
      <c r="D17" s="57"/>
      <c r="E17" s="57"/>
      <c r="F17" s="61"/>
      <c r="G17" s="57">
        <v>16</v>
      </c>
      <c r="H17" s="57"/>
    </row>
    <row r="18" spans="2:8" x14ac:dyDescent="0.25">
      <c r="B18" s="28" t="s">
        <v>49</v>
      </c>
      <c r="C18" s="57"/>
      <c r="D18" s="57"/>
      <c r="E18" s="57"/>
      <c r="F18" s="61"/>
      <c r="G18" s="57">
        <v>16</v>
      </c>
      <c r="H18" s="57"/>
    </row>
    <row r="19" spans="2:8" x14ac:dyDescent="0.25">
      <c r="B19" s="27" t="s">
        <v>27</v>
      </c>
      <c r="C19" s="57">
        <v>8</v>
      </c>
      <c r="D19" s="57">
        <v>8</v>
      </c>
      <c r="E19" s="57">
        <v>8</v>
      </c>
      <c r="F19" s="61"/>
      <c r="G19" s="57"/>
      <c r="H19" s="57"/>
    </row>
    <row r="20" spans="2:8" x14ac:dyDescent="0.25">
      <c r="B20" s="28" t="s">
        <v>123</v>
      </c>
      <c r="C20" s="57">
        <v>8</v>
      </c>
      <c r="D20" s="57">
        <v>8</v>
      </c>
      <c r="E20" s="57">
        <v>8</v>
      </c>
      <c r="F20" s="61"/>
      <c r="G20" s="57"/>
      <c r="H20" s="57"/>
    </row>
    <row r="21" spans="2:8" x14ac:dyDescent="0.25">
      <c r="B21" s="23" t="s">
        <v>166</v>
      </c>
      <c r="C21" s="57">
        <v>9.612903225806452</v>
      </c>
      <c r="D21" s="57">
        <v>9.8461538461538467</v>
      </c>
      <c r="E21" s="57">
        <v>9.9444444444444446</v>
      </c>
      <c r="F21" s="61">
        <v>10.333333333333334</v>
      </c>
      <c r="G21" s="57">
        <v>11.526315789473685</v>
      </c>
      <c r="H21" s="57">
        <v>12.181818181818182</v>
      </c>
    </row>
    <row r="22" spans="2:8" x14ac:dyDescent="0.25">
      <c r="B22" s="27" t="s">
        <v>28</v>
      </c>
      <c r="C22" s="57">
        <v>9.3333333333333339</v>
      </c>
      <c r="D22" s="57">
        <v>9.3333333333333339</v>
      </c>
      <c r="E22" s="57">
        <v>8.6666666666666661</v>
      </c>
      <c r="F22" s="61">
        <v>8</v>
      </c>
      <c r="G22" s="57">
        <v>9.6</v>
      </c>
      <c r="H22" s="57">
        <v>8</v>
      </c>
    </row>
    <row r="23" spans="2:8" x14ac:dyDescent="0.25">
      <c r="B23" s="28" t="s">
        <v>105</v>
      </c>
      <c r="C23" s="57">
        <v>10</v>
      </c>
      <c r="D23" s="57">
        <v>10</v>
      </c>
      <c r="E23" s="57"/>
      <c r="F23" s="61"/>
      <c r="G23" s="57">
        <v>10</v>
      </c>
      <c r="H23" s="57"/>
    </row>
    <row r="24" spans="2:8" x14ac:dyDescent="0.25">
      <c r="B24" s="28" t="s">
        <v>219</v>
      </c>
      <c r="C24" s="57">
        <v>10</v>
      </c>
      <c r="D24" s="57">
        <v>10</v>
      </c>
      <c r="E24" s="57"/>
      <c r="F24" s="61"/>
      <c r="G24" s="57">
        <v>10</v>
      </c>
      <c r="H24" s="57"/>
    </row>
    <row r="25" spans="2:8" x14ac:dyDescent="0.25">
      <c r="B25" s="28" t="s">
        <v>95</v>
      </c>
      <c r="C25" s="57">
        <v>10</v>
      </c>
      <c r="D25" s="57">
        <v>10</v>
      </c>
      <c r="E25" s="57"/>
      <c r="F25" s="61"/>
      <c r="G25" s="57">
        <v>10</v>
      </c>
      <c r="H25" s="57"/>
    </row>
    <row r="26" spans="2:8" x14ac:dyDescent="0.25">
      <c r="B26" s="28" t="s">
        <v>45</v>
      </c>
      <c r="C26" s="57">
        <v>8</v>
      </c>
      <c r="D26" s="57">
        <v>8</v>
      </c>
      <c r="E26" s="57">
        <v>8</v>
      </c>
      <c r="F26" s="61">
        <v>8</v>
      </c>
      <c r="G26" s="57">
        <v>8</v>
      </c>
      <c r="H26" s="57">
        <v>8</v>
      </c>
    </row>
    <row r="27" spans="2:8" x14ac:dyDescent="0.25">
      <c r="B27" s="28" t="s">
        <v>46</v>
      </c>
      <c r="C27" s="57">
        <v>10</v>
      </c>
      <c r="D27" s="57">
        <v>10</v>
      </c>
      <c r="E27" s="57">
        <v>10</v>
      </c>
      <c r="F27" s="61"/>
      <c r="G27" s="57">
        <v>10</v>
      </c>
      <c r="H27" s="57"/>
    </row>
    <row r="28" spans="2:8" x14ac:dyDescent="0.25">
      <c r="B28" s="28" t="s">
        <v>48</v>
      </c>
      <c r="C28" s="57">
        <v>8</v>
      </c>
      <c r="D28" s="57">
        <v>8</v>
      </c>
      <c r="E28" s="57">
        <v>8</v>
      </c>
      <c r="F28" s="61"/>
      <c r="G28" s="57"/>
      <c r="H28" s="57"/>
    </row>
    <row r="29" spans="2:8" x14ac:dyDescent="0.25">
      <c r="B29" s="27" t="s">
        <v>234</v>
      </c>
      <c r="C29" s="57">
        <v>10.666666666666666</v>
      </c>
      <c r="D29" s="57">
        <v>11</v>
      </c>
      <c r="E29" s="57">
        <v>12.666666666666666</v>
      </c>
      <c r="F29" s="61">
        <v>15</v>
      </c>
      <c r="G29" s="57">
        <v>12.2</v>
      </c>
      <c r="H29" s="57">
        <v>13.666666666666666</v>
      </c>
    </row>
    <row r="30" spans="2:8" x14ac:dyDescent="0.25">
      <c r="B30" s="28" t="s">
        <v>1</v>
      </c>
      <c r="C30" s="57">
        <v>15</v>
      </c>
      <c r="D30" s="57">
        <v>15</v>
      </c>
      <c r="E30" s="57">
        <v>15</v>
      </c>
      <c r="F30" s="61">
        <v>15</v>
      </c>
      <c r="G30" s="57">
        <v>15</v>
      </c>
      <c r="H30" s="57">
        <v>15</v>
      </c>
    </row>
    <row r="31" spans="2:8" x14ac:dyDescent="0.25">
      <c r="B31" s="28" t="s">
        <v>43</v>
      </c>
      <c r="C31" s="57">
        <v>15</v>
      </c>
      <c r="D31" s="57">
        <v>15</v>
      </c>
      <c r="E31" s="57">
        <v>15</v>
      </c>
      <c r="F31" s="61">
        <v>15</v>
      </c>
      <c r="G31" s="57">
        <v>15</v>
      </c>
      <c r="H31" s="57">
        <v>15</v>
      </c>
    </row>
    <row r="32" spans="2:8" x14ac:dyDescent="0.25">
      <c r="B32" s="28" t="s">
        <v>3</v>
      </c>
      <c r="C32" s="57">
        <v>10</v>
      </c>
      <c r="D32" s="57">
        <v>12</v>
      </c>
      <c r="E32" s="57"/>
      <c r="F32" s="61"/>
      <c r="G32" s="57">
        <v>8</v>
      </c>
      <c r="H32" s="57"/>
    </row>
    <row r="33" spans="2:8" x14ac:dyDescent="0.25">
      <c r="B33" s="28" t="s">
        <v>11</v>
      </c>
      <c r="C33" s="57">
        <v>8</v>
      </c>
      <c r="D33" s="57">
        <v>8</v>
      </c>
      <c r="E33" s="57">
        <v>8</v>
      </c>
      <c r="F33" s="61"/>
      <c r="G33" s="57">
        <v>8</v>
      </c>
      <c r="H33" s="57">
        <v>11</v>
      </c>
    </row>
    <row r="34" spans="2:8" x14ac:dyDescent="0.25">
      <c r="B34" s="28" t="s">
        <v>213</v>
      </c>
      <c r="C34" s="57">
        <v>8</v>
      </c>
      <c r="D34" s="57">
        <v>8</v>
      </c>
      <c r="E34" s="57"/>
      <c r="F34" s="61"/>
      <c r="G34" s="57"/>
      <c r="H34" s="57"/>
    </row>
    <row r="35" spans="2:8" x14ac:dyDescent="0.25">
      <c r="B35" s="28" t="s">
        <v>5</v>
      </c>
      <c r="C35" s="57">
        <v>8</v>
      </c>
      <c r="D35" s="57">
        <v>8</v>
      </c>
      <c r="E35" s="57"/>
      <c r="F35" s="61"/>
      <c r="G35" s="57">
        <v>15</v>
      </c>
      <c r="H35" s="57"/>
    </row>
    <row r="36" spans="2:8" x14ac:dyDescent="0.25">
      <c r="B36" s="27" t="s">
        <v>233</v>
      </c>
      <c r="C36" s="57">
        <v>8</v>
      </c>
      <c r="D36" s="57">
        <v>8</v>
      </c>
      <c r="E36" s="57">
        <v>8</v>
      </c>
      <c r="F36" s="61">
        <v>8</v>
      </c>
      <c r="G36" s="57">
        <v>15</v>
      </c>
      <c r="H36" s="57">
        <v>15</v>
      </c>
    </row>
    <row r="37" spans="2:8" x14ac:dyDescent="0.25">
      <c r="B37" s="28" t="s">
        <v>44</v>
      </c>
      <c r="C37" s="57">
        <v>8</v>
      </c>
      <c r="D37" s="57">
        <v>8</v>
      </c>
      <c r="E37" s="57">
        <v>8</v>
      </c>
      <c r="F37" s="61">
        <v>8</v>
      </c>
      <c r="G37" s="57">
        <v>15</v>
      </c>
      <c r="H37" s="57">
        <v>15</v>
      </c>
    </row>
    <row r="38" spans="2:8" x14ac:dyDescent="0.25">
      <c r="B38" s="28" t="s">
        <v>114</v>
      </c>
      <c r="C38" s="57">
        <v>8</v>
      </c>
      <c r="D38" s="57"/>
      <c r="E38" s="57"/>
      <c r="F38" s="61"/>
      <c r="G38" s="57"/>
      <c r="H38" s="57"/>
    </row>
    <row r="39" spans="2:8" x14ac:dyDescent="0.25">
      <c r="B39" s="27" t="s">
        <v>223</v>
      </c>
      <c r="C39" s="57">
        <v>9</v>
      </c>
      <c r="D39" s="57">
        <v>8.8000000000000007</v>
      </c>
      <c r="E39" s="57">
        <v>8.75</v>
      </c>
      <c r="F39" s="61">
        <v>8</v>
      </c>
      <c r="G39" s="57">
        <v>11</v>
      </c>
      <c r="H39" s="57">
        <v>11</v>
      </c>
    </row>
    <row r="40" spans="2:8" x14ac:dyDescent="0.25">
      <c r="B40" s="28" t="s">
        <v>42</v>
      </c>
      <c r="C40" s="57">
        <v>7</v>
      </c>
      <c r="D40" s="57">
        <v>7</v>
      </c>
      <c r="E40" s="57">
        <v>7</v>
      </c>
      <c r="F40" s="61">
        <v>7</v>
      </c>
      <c r="G40" s="57">
        <v>7</v>
      </c>
      <c r="H40" s="57">
        <v>7</v>
      </c>
    </row>
    <row r="41" spans="2:8" x14ac:dyDescent="0.25">
      <c r="B41" s="28" t="s">
        <v>116</v>
      </c>
      <c r="C41" s="57">
        <v>10</v>
      </c>
      <c r="D41" s="57"/>
      <c r="E41" s="57"/>
      <c r="F41" s="61"/>
      <c r="G41" s="57"/>
      <c r="H41" s="57"/>
    </row>
    <row r="42" spans="2:8" x14ac:dyDescent="0.25">
      <c r="B42" s="28" t="s">
        <v>8</v>
      </c>
      <c r="C42" s="57">
        <v>9</v>
      </c>
      <c r="D42" s="57">
        <v>9</v>
      </c>
      <c r="E42" s="57">
        <v>9</v>
      </c>
      <c r="F42" s="61"/>
      <c r="G42" s="57">
        <v>15</v>
      </c>
      <c r="H42" s="57">
        <v>15</v>
      </c>
    </row>
    <row r="43" spans="2:8" x14ac:dyDescent="0.25">
      <c r="B43" s="28" t="s">
        <v>133</v>
      </c>
      <c r="C43" s="57">
        <v>9</v>
      </c>
      <c r="D43" s="57">
        <v>9</v>
      </c>
      <c r="E43" s="57">
        <v>9</v>
      </c>
      <c r="F43" s="61">
        <v>9</v>
      </c>
      <c r="G43" s="57"/>
      <c r="H43" s="57"/>
    </row>
    <row r="44" spans="2:8" x14ac:dyDescent="0.25">
      <c r="B44" s="28" t="s">
        <v>220</v>
      </c>
      <c r="C44" s="57">
        <v>9</v>
      </c>
      <c r="D44" s="57">
        <v>9</v>
      </c>
      <c r="E44" s="57"/>
      <c r="F44" s="61"/>
      <c r="G44" s="57"/>
      <c r="H44" s="57"/>
    </row>
    <row r="45" spans="2:8" x14ac:dyDescent="0.25">
      <c r="B45" s="28" t="s">
        <v>16</v>
      </c>
      <c r="C45" s="57">
        <v>10</v>
      </c>
      <c r="D45" s="57">
        <v>10</v>
      </c>
      <c r="E45" s="57">
        <v>10</v>
      </c>
      <c r="F45" s="61"/>
      <c r="G45" s="57"/>
      <c r="H45" s="57"/>
    </row>
    <row r="46" spans="2:8" x14ac:dyDescent="0.25">
      <c r="B46" s="27" t="s">
        <v>47</v>
      </c>
      <c r="C46" s="57">
        <v>12</v>
      </c>
      <c r="D46" s="57">
        <v>12</v>
      </c>
      <c r="E46" s="57">
        <v>12</v>
      </c>
      <c r="F46" s="61"/>
      <c r="G46" s="57">
        <v>12</v>
      </c>
      <c r="H46" s="57">
        <v>12</v>
      </c>
    </row>
    <row r="47" spans="2:8" x14ac:dyDescent="0.25">
      <c r="B47" s="28" t="s">
        <v>107</v>
      </c>
      <c r="C47" s="57">
        <v>12</v>
      </c>
      <c r="D47" s="57">
        <v>12</v>
      </c>
      <c r="E47" s="57">
        <v>12</v>
      </c>
      <c r="F47" s="61"/>
      <c r="G47" s="57">
        <v>12</v>
      </c>
      <c r="H47" s="57">
        <v>12</v>
      </c>
    </row>
    <row r="48" spans="2:8" x14ac:dyDescent="0.25">
      <c r="B48" s="28" t="s">
        <v>108</v>
      </c>
      <c r="C48" s="57">
        <v>12</v>
      </c>
      <c r="D48" s="57">
        <v>12</v>
      </c>
      <c r="E48" s="57">
        <v>12</v>
      </c>
      <c r="F48" s="61"/>
      <c r="G48" s="57">
        <v>12</v>
      </c>
      <c r="H48" s="57">
        <v>12</v>
      </c>
    </row>
    <row r="49" spans="2:8" x14ac:dyDescent="0.25">
      <c r="B49" s="28" t="s">
        <v>109</v>
      </c>
      <c r="C49" s="57">
        <v>12</v>
      </c>
      <c r="D49" s="57">
        <v>12</v>
      </c>
      <c r="E49" s="57">
        <v>12</v>
      </c>
      <c r="F49" s="61"/>
      <c r="G49" s="57">
        <v>12</v>
      </c>
      <c r="H49" s="57">
        <v>12</v>
      </c>
    </row>
    <row r="50" spans="2:8" x14ac:dyDescent="0.25">
      <c r="B50" s="28" t="s">
        <v>110</v>
      </c>
      <c r="C50" s="57">
        <v>12</v>
      </c>
      <c r="D50" s="57">
        <v>12</v>
      </c>
      <c r="E50" s="57">
        <v>12</v>
      </c>
      <c r="F50" s="61"/>
      <c r="G50" s="57">
        <v>12</v>
      </c>
      <c r="H50" s="57">
        <v>12</v>
      </c>
    </row>
    <row r="51" spans="2:8" x14ac:dyDescent="0.25">
      <c r="B51" s="27" t="s">
        <v>26</v>
      </c>
      <c r="C51" s="57">
        <v>8.6666666666666661</v>
      </c>
      <c r="D51" s="57">
        <v>9</v>
      </c>
      <c r="E51" s="57">
        <v>8</v>
      </c>
      <c r="F51" s="61"/>
      <c r="G51" s="57">
        <v>10</v>
      </c>
      <c r="H51" s="57"/>
    </row>
    <row r="52" spans="2:8" x14ac:dyDescent="0.25">
      <c r="B52" s="28" t="s">
        <v>7</v>
      </c>
      <c r="C52" s="57">
        <v>8</v>
      </c>
      <c r="D52" s="57">
        <v>8</v>
      </c>
      <c r="E52" s="57">
        <v>8</v>
      </c>
      <c r="F52" s="61"/>
      <c r="G52" s="57"/>
      <c r="H52" s="57"/>
    </row>
    <row r="53" spans="2:8" x14ac:dyDescent="0.25">
      <c r="B53" s="28" t="s">
        <v>13</v>
      </c>
      <c r="C53" s="57">
        <v>8</v>
      </c>
      <c r="D53" s="57"/>
      <c r="E53" s="57"/>
      <c r="F53" s="61"/>
      <c r="G53" s="57"/>
      <c r="H53" s="57"/>
    </row>
    <row r="54" spans="2:8" x14ac:dyDescent="0.25">
      <c r="B54" s="28" t="s">
        <v>14</v>
      </c>
      <c r="C54" s="57">
        <v>10</v>
      </c>
      <c r="D54" s="57">
        <v>10</v>
      </c>
      <c r="E54" s="57"/>
      <c r="F54" s="61"/>
      <c r="G54" s="57">
        <v>10</v>
      </c>
      <c r="H54" s="57"/>
    </row>
    <row r="55" spans="2:8" x14ac:dyDescent="0.25">
      <c r="B55" s="27" t="s">
        <v>89</v>
      </c>
      <c r="C55" s="57">
        <v>10</v>
      </c>
      <c r="D55" s="57"/>
      <c r="E55" s="57"/>
      <c r="F55" s="61"/>
      <c r="G55" s="57"/>
      <c r="H55" s="57"/>
    </row>
    <row r="56" spans="2:8" x14ac:dyDescent="0.25">
      <c r="B56" s="28" t="s">
        <v>115</v>
      </c>
      <c r="C56" s="57">
        <v>10</v>
      </c>
      <c r="D56" s="57"/>
      <c r="E56" s="57"/>
      <c r="F56" s="61"/>
      <c r="G56" s="57"/>
      <c r="H56" s="57"/>
    </row>
    <row r="57" spans="2:8" x14ac:dyDescent="0.25">
      <c r="B57" s="27" t="s">
        <v>27</v>
      </c>
      <c r="C57" s="57">
        <v>8</v>
      </c>
      <c r="D57" s="57">
        <v>8</v>
      </c>
      <c r="E57" s="57">
        <v>8</v>
      </c>
      <c r="F57" s="61"/>
      <c r="G57" s="57">
        <v>15</v>
      </c>
      <c r="H57" s="57"/>
    </row>
    <row r="58" spans="2:8" x14ac:dyDescent="0.25">
      <c r="B58" s="28" t="s">
        <v>92</v>
      </c>
      <c r="C58" s="57">
        <v>8</v>
      </c>
      <c r="D58" s="57">
        <v>8</v>
      </c>
      <c r="E58" s="57">
        <v>8</v>
      </c>
      <c r="F58" s="61"/>
      <c r="G58" s="57">
        <v>15</v>
      </c>
      <c r="H58" s="57"/>
    </row>
    <row r="59" spans="2:8" x14ac:dyDescent="0.25">
      <c r="B59" s="28" t="s">
        <v>207</v>
      </c>
      <c r="C59" s="57">
        <v>8</v>
      </c>
      <c r="D59" s="57"/>
      <c r="E59" s="57"/>
      <c r="F59" s="61"/>
      <c r="G59" s="57"/>
      <c r="H59" s="57"/>
    </row>
    <row r="60" spans="2:8" x14ac:dyDescent="0.25">
      <c r="B60" s="28" t="s">
        <v>22</v>
      </c>
      <c r="C60" s="57">
        <v>8</v>
      </c>
      <c r="D60" s="57">
        <v>8</v>
      </c>
      <c r="E60" s="57">
        <v>8</v>
      </c>
      <c r="F60" s="61"/>
      <c r="G60" s="57"/>
      <c r="H60" s="57"/>
    </row>
    <row r="61" spans="2:8" x14ac:dyDescent="0.25">
      <c r="B61" s="23" t="s">
        <v>20</v>
      </c>
      <c r="C61" s="57">
        <v>9.545454545454545</v>
      </c>
      <c r="D61" s="57">
        <v>9.7857142857142865</v>
      </c>
      <c r="E61" s="57">
        <v>9.8421052631578956</v>
      </c>
      <c r="F61" s="61">
        <v>10.333333333333334</v>
      </c>
      <c r="G61" s="57">
        <v>11.75</v>
      </c>
      <c r="H61" s="57">
        <v>12.181818181818182</v>
      </c>
    </row>
  </sheetData>
  <pageMargins left="0.7" right="0.7" top="0.75" bottom="0.75" header="0.3" footer="0.3"/>
  <drawing r:id="rId3"/>
  <extLst>
    <ext xmlns:x14="http://schemas.microsoft.com/office/spreadsheetml/2009/9/main" uri="{A8765BA9-456A-4dab-B4F3-ACF838C121DE}">
      <x14:slicerList>
        <x14:slicer r:id="rId4"/>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15E5E-CE6D-4CEE-9C10-BEFCA723A5E1}">
  <dimension ref="B2:H61"/>
  <sheetViews>
    <sheetView showGridLines="0" zoomScaleNormal="100" workbookViewId="0"/>
  </sheetViews>
  <sheetFormatPr defaultColWidth="9.140625" defaultRowHeight="15" x14ac:dyDescent="0.25"/>
  <cols>
    <col min="1" max="1" width="32.5703125" style="20" customWidth="1"/>
    <col min="2" max="2" width="21.7109375" style="20" customWidth="1"/>
    <col min="3" max="8" width="10" style="20" customWidth="1"/>
    <col min="9" max="9" width="10.7109375" style="20" bestFit="1" customWidth="1"/>
    <col min="10" max="10" width="9.140625" style="20"/>
    <col min="11" max="11" width="13.140625" style="20" bestFit="1" customWidth="1"/>
    <col min="12" max="12" width="20.5703125" style="20" bestFit="1" customWidth="1"/>
    <col min="13" max="13" width="8.7109375" style="20" bestFit="1" customWidth="1"/>
    <col min="14" max="14" width="10.5703125" style="20" bestFit="1" customWidth="1"/>
    <col min="15" max="15" width="9" style="20" bestFit="1" customWidth="1"/>
    <col min="16" max="16384" width="9.140625" style="20"/>
  </cols>
  <sheetData>
    <row r="2" spans="2:8" ht="45" x14ac:dyDescent="0.25">
      <c r="B2" s="21" t="s">
        <v>287</v>
      </c>
      <c r="C2" s="22" t="s">
        <v>352</v>
      </c>
      <c r="D2" s="22" t="s">
        <v>414</v>
      </c>
      <c r="E2" s="22" t="s">
        <v>415</v>
      </c>
      <c r="F2" s="22" t="s">
        <v>416</v>
      </c>
      <c r="G2" s="22" t="s">
        <v>417</v>
      </c>
    </row>
    <row r="3" spans="2:8" x14ac:dyDescent="0.25">
      <c r="B3" s="23" t="s">
        <v>269</v>
      </c>
      <c r="C3" s="24">
        <v>33</v>
      </c>
      <c r="D3" s="58">
        <v>3243.4545454545455</v>
      </c>
      <c r="E3" s="58">
        <v>1980</v>
      </c>
      <c r="F3" s="58">
        <v>2459</v>
      </c>
      <c r="G3" s="58">
        <v>4439</v>
      </c>
    </row>
    <row r="4" spans="2:8" x14ac:dyDescent="0.25">
      <c r="B4" s="23" t="s">
        <v>143</v>
      </c>
      <c r="C4" s="24">
        <v>28</v>
      </c>
      <c r="D4" s="58">
        <v>3351.6428571428573</v>
      </c>
      <c r="E4" s="58">
        <v>2294</v>
      </c>
      <c r="F4" s="58">
        <v>2145</v>
      </c>
      <c r="G4" s="58">
        <v>4439</v>
      </c>
    </row>
    <row r="5" spans="2:8" x14ac:dyDescent="0.25">
      <c r="B5" s="23" t="s">
        <v>313</v>
      </c>
      <c r="C5" s="24">
        <v>19</v>
      </c>
      <c r="D5" s="58">
        <v>3335.0526315789475</v>
      </c>
      <c r="E5" s="58">
        <v>2294</v>
      </c>
      <c r="F5" s="58">
        <v>2145</v>
      </c>
      <c r="G5" s="58">
        <v>4439</v>
      </c>
    </row>
    <row r="6" spans="2:8" x14ac:dyDescent="0.25">
      <c r="B6" s="23" t="s">
        <v>258</v>
      </c>
      <c r="C6" s="24">
        <v>20</v>
      </c>
      <c r="D6" s="58">
        <v>3487.75</v>
      </c>
      <c r="E6" s="58">
        <v>2669</v>
      </c>
      <c r="F6" s="58">
        <v>1784</v>
      </c>
      <c r="G6" s="58">
        <v>4453</v>
      </c>
    </row>
    <row r="7" spans="2:8" x14ac:dyDescent="0.25">
      <c r="B7" s="23" t="s">
        <v>259</v>
      </c>
      <c r="C7" s="24">
        <v>11</v>
      </c>
      <c r="D7" s="58">
        <v>3700.2727272727275</v>
      </c>
      <c r="E7" s="58">
        <v>2920</v>
      </c>
      <c r="F7" s="58">
        <v>1533</v>
      </c>
      <c r="G7" s="58">
        <v>4453</v>
      </c>
    </row>
    <row r="8" spans="2:8" x14ac:dyDescent="0.25">
      <c r="B8" s="23" t="s">
        <v>422</v>
      </c>
      <c r="C8" s="24">
        <v>6</v>
      </c>
      <c r="D8" s="58">
        <v>3436.1666666666665</v>
      </c>
      <c r="E8" s="58">
        <v>2920</v>
      </c>
      <c r="F8" s="58">
        <v>1178</v>
      </c>
      <c r="G8" s="58">
        <v>4098</v>
      </c>
    </row>
    <row r="9" spans="2:8" x14ac:dyDescent="0.25">
      <c r="B9" s="23" t="s">
        <v>20</v>
      </c>
      <c r="C9" s="24">
        <v>117</v>
      </c>
      <c r="D9" s="58">
        <v>3378.8119658119658</v>
      </c>
      <c r="E9" s="58">
        <v>1980</v>
      </c>
      <c r="F9" s="58">
        <v>2473</v>
      </c>
      <c r="G9" s="58">
        <v>4453</v>
      </c>
    </row>
    <row r="12" spans="2:8" x14ac:dyDescent="0.25">
      <c r="B12" s="26" t="s">
        <v>414</v>
      </c>
      <c r="C12" s="26" t="s">
        <v>287</v>
      </c>
      <c r="D12" s="26"/>
      <c r="E12" s="26"/>
      <c r="F12" s="26"/>
      <c r="G12" s="26"/>
      <c r="H12" s="26"/>
    </row>
    <row r="13" spans="2:8" ht="30" x14ac:dyDescent="0.25">
      <c r="B13" s="26" t="s">
        <v>111</v>
      </c>
      <c r="C13" s="24" t="s">
        <v>269</v>
      </c>
      <c r="D13" s="24" t="s">
        <v>143</v>
      </c>
      <c r="E13" s="24" t="s">
        <v>313</v>
      </c>
      <c r="F13" s="60" t="s">
        <v>422</v>
      </c>
      <c r="G13" s="24" t="s">
        <v>258</v>
      </c>
      <c r="H13" s="24" t="s">
        <v>259</v>
      </c>
    </row>
    <row r="14" spans="2:8" x14ac:dyDescent="0.25">
      <c r="B14" s="23" t="s">
        <v>50</v>
      </c>
      <c r="C14" s="58">
        <v>3233.5</v>
      </c>
      <c r="D14" s="58">
        <v>3233.5</v>
      </c>
      <c r="E14" s="58">
        <v>2857</v>
      </c>
      <c r="F14" s="58"/>
      <c r="G14" s="58">
        <v>3610</v>
      </c>
      <c r="H14" s="58"/>
    </row>
    <row r="15" spans="2:8" x14ac:dyDescent="0.25">
      <c r="B15" s="27" t="s">
        <v>227</v>
      </c>
      <c r="C15" s="58">
        <v>3610</v>
      </c>
      <c r="D15" s="58">
        <v>3610</v>
      </c>
      <c r="E15" s="58"/>
      <c r="F15" s="58"/>
      <c r="G15" s="58"/>
      <c r="H15" s="58"/>
    </row>
    <row r="16" spans="2:8" x14ac:dyDescent="0.25">
      <c r="B16" s="28" t="s">
        <v>128</v>
      </c>
      <c r="C16" s="58">
        <v>3610</v>
      </c>
      <c r="D16" s="58">
        <v>3610</v>
      </c>
      <c r="E16" s="58"/>
      <c r="F16" s="58"/>
      <c r="G16" s="58"/>
      <c r="H16" s="58"/>
    </row>
    <row r="17" spans="2:8" x14ac:dyDescent="0.25">
      <c r="B17" s="27" t="s">
        <v>232</v>
      </c>
      <c r="C17" s="58"/>
      <c r="D17" s="58"/>
      <c r="E17" s="58"/>
      <c r="F17" s="58"/>
      <c r="G17" s="58">
        <v>3610</v>
      </c>
      <c r="H17" s="58"/>
    </row>
    <row r="18" spans="2:8" x14ac:dyDescent="0.25">
      <c r="B18" s="28" t="s">
        <v>49</v>
      </c>
      <c r="C18" s="58"/>
      <c r="D18" s="58"/>
      <c r="E18" s="58"/>
      <c r="F18" s="58"/>
      <c r="G18" s="58">
        <v>3610</v>
      </c>
      <c r="H18" s="58"/>
    </row>
    <row r="19" spans="2:8" x14ac:dyDescent="0.25">
      <c r="B19" s="27" t="s">
        <v>27</v>
      </c>
      <c r="C19" s="58">
        <v>2857</v>
      </c>
      <c r="D19" s="58">
        <v>2857</v>
      </c>
      <c r="E19" s="58">
        <v>2857</v>
      </c>
      <c r="F19" s="58"/>
      <c r="G19" s="58"/>
      <c r="H19" s="58"/>
    </row>
    <row r="20" spans="2:8" x14ac:dyDescent="0.25">
      <c r="B20" s="28" t="s">
        <v>123</v>
      </c>
      <c r="C20" s="58">
        <v>2857</v>
      </c>
      <c r="D20" s="58">
        <v>2857</v>
      </c>
      <c r="E20" s="58">
        <v>2857</v>
      </c>
      <c r="F20" s="58"/>
      <c r="G20" s="58"/>
      <c r="H20" s="58"/>
    </row>
    <row r="21" spans="2:8" x14ac:dyDescent="0.25">
      <c r="B21" s="23" t="s">
        <v>166</v>
      </c>
      <c r="C21" s="58">
        <v>3244.0967741935483</v>
      </c>
      <c r="D21" s="58">
        <v>3360.7307692307691</v>
      </c>
      <c r="E21" s="58">
        <v>3361.6111111111113</v>
      </c>
      <c r="F21" s="58">
        <v>3436.1666666666665</v>
      </c>
      <c r="G21" s="58">
        <v>3481.3157894736842</v>
      </c>
      <c r="H21" s="58">
        <v>3700.2727272727275</v>
      </c>
    </row>
    <row r="22" spans="2:8" x14ac:dyDescent="0.25">
      <c r="B22" s="27" t="s">
        <v>28</v>
      </c>
      <c r="C22" s="58">
        <v>2883.8333333333335</v>
      </c>
      <c r="D22" s="58">
        <v>2883.8333333333335</v>
      </c>
      <c r="E22" s="58">
        <v>2758.6666666666665</v>
      </c>
      <c r="F22" s="58">
        <v>2969</v>
      </c>
      <c r="G22" s="58">
        <v>3001.8</v>
      </c>
      <c r="H22" s="58">
        <v>2969</v>
      </c>
    </row>
    <row r="23" spans="2:8" x14ac:dyDescent="0.25">
      <c r="B23" s="28" t="s">
        <v>105</v>
      </c>
      <c r="C23" s="58">
        <v>3009</v>
      </c>
      <c r="D23" s="58">
        <v>3009</v>
      </c>
      <c r="E23" s="58"/>
      <c r="F23" s="58"/>
      <c r="G23" s="58">
        <v>3009</v>
      </c>
      <c r="H23" s="58"/>
    </row>
    <row r="24" spans="2:8" x14ac:dyDescent="0.25">
      <c r="B24" s="28" t="s">
        <v>219</v>
      </c>
      <c r="C24" s="58">
        <v>3009</v>
      </c>
      <c r="D24" s="58">
        <v>3009</v>
      </c>
      <c r="E24" s="58"/>
      <c r="F24" s="58"/>
      <c r="G24" s="58">
        <v>3009</v>
      </c>
      <c r="H24" s="58"/>
    </row>
    <row r="25" spans="2:8" x14ac:dyDescent="0.25">
      <c r="B25" s="28" t="s">
        <v>95</v>
      </c>
      <c r="C25" s="58">
        <v>3009</v>
      </c>
      <c r="D25" s="58">
        <v>3009</v>
      </c>
      <c r="E25" s="58"/>
      <c r="F25" s="58"/>
      <c r="G25" s="58">
        <v>3009</v>
      </c>
      <c r="H25" s="58"/>
    </row>
    <row r="26" spans="2:8" x14ac:dyDescent="0.25">
      <c r="B26" s="28" t="s">
        <v>45</v>
      </c>
      <c r="C26" s="58">
        <v>2969</v>
      </c>
      <c r="D26" s="58">
        <v>2969</v>
      </c>
      <c r="E26" s="58">
        <v>2969</v>
      </c>
      <c r="F26" s="58">
        <v>2969</v>
      </c>
      <c r="G26" s="58">
        <v>2969</v>
      </c>
      <c r="H26" s="58">
        <v>2969</v>
      </c>
    </row>
    <row r="27" spans="2:8" x14ac:dyDescent="0.25">
      <c r="B27" s="28" t="s">
        <v>46</v>
      </c>
      <c r="C27" s="58">
        <v>3013</v>
      </c>
      <c r="D27" s="58">
        <v>3013</v>
      </c>
      <c r="E27" s="58">
        <v>3013</v>
      </c>
      <c r="F27" s="58"/>
      <c r="G27" s="58">
        <v>3013</v>
      </c>
      <c r="H27" s="58"/>
    </row>
    <row r="28" spans="2:8" x14ac:dyDescent="0.25">
      <c r="B28" s="28" t="s">
        <v>48</v>
      </c>
      <c r="C28" s="58">
        <v>2294</v>
      </c>
      <c r="D28" s="58">
        <v>2294</v>
      </c>
      <c r="E28" s="58">
        <v>2294</v>
      </c>
      <c r="F28" s="58"/>
      <c r="G28" s="58"/>
      <c r="H28" s="58"/>
    </row>
    <row r="29" spans="2:8" x14ac:dyDescent="0.25">
      <c r="B29" s="27" t="s">
        <v>234</v>
      </c>
      <c r="C29" s="58">
        <v>3482.6666666666665</v>
      </c>
      <c r="D29" s="58">
        <v>3482.6666666666665</v>
      </c>
      <c r="E29" s="58">
        <v>3657</v>
      </c>
      <c r="F29" s="58">
        <v>3266</v>
      </c>
      <c r="G29" s="58">
        <v>3948.8</v>
      </c>
      <c r="H29" s="58">
        <v>4448.333333333333</v>
      </c>
    </row>
    <row r="30" spans="2:8" x14ac:dyDescent="0.25">
      <c r="B30" s="28" t="s">
        <v>1</v>
      </c>
      <c r="C30" s="58">
        <v>3266</v>
      </c>
      <c r="D30" s="58">
        <v>3266</v>
      </c>
      <c r="E30" s="58">
        <v>3266</v>
      </c>
      <c r="F30" s="58">
        <v>3266</v>
      </c>
      <c r="G30" s="58">
        <v>4453</v>
      </c>
      <c r="H30" s="58">
        <v>4453</v>
      </c>
    </row>
    <row r="31" spans="2:8" x14ac:dyDescent="0.25">
      <c r="B31" s="28" t="s">
        <v>43</v>
      </c>
      <c r="C31" s="58">
        <v>3266</v>
      </c>
      <c r="D31" s="58">
        <v>3266</v>
      </c>
      <c r="E31" s="58">
        <v>3266</v>
      </c>
      <c r="F31" s="58">
        <v>3266</v>
      </c>
      <c r="G31" s="58">
        <v>4453</v>
      </c>
      <c r="H31" s="58">
        <v>4453</v>
      </c>
    </row>
    <row r="32" spans="2:8" x14ac:dyDescent="0.25">
      <c r="B32" s="28" t="s">
        <v>3</v>
      </c>
      <c r="C32" s="58">
        <v>2669</v>
      </c>
      <c r="D32" s="58">
        <v>2669</v>
      </c>
      <c r="E32" s="58"/>
      <c r="F32" s="58"/>
      <c r="G32" s="58">
        <v>2669</v>
      </c>
      <c r="H32" s="58"/>
    </row>
    <row r="33" spans="2:8" x14ac:dyDescent="0.25">
      <c r="B33" s="28" t="s">
        <v>11</v>
      </c>
      <c r="C33" s="58">
        <v>4439</v>
      </c>
      <c r="D33" s="58">
        <v>4439</v>
      </c>
      <c r="E33" s="58">
        <v>4439</v>
      </c>
      <c r="F33" s="58"/>
      <c r="G33" s="58">
        <v>4439</v>
      </c>
      <c r="H33" s="58">
        <v>4439</v>
      </c>
    </row>
    <row r="34" spans="2:8" x14ac:dyDescent="0.25">
      <c r="B34" s="28" t="s">
        <v>213</v>
      </c>
      <c r="C34" s="58">
        <v>3526</v>
      </c>
      <c r="D34" s="58">
        <v>3526</v>
      </c>
      <c r="E34" s="58"/>
      <c r="F34" s="58"/>
      <c r="G34" s="58"/>
      <c r="H34" s="58"/>
    </row>
    <row r="35" spans="2:8" x14ac:dyDescent="0.25">
      <c r="B35" s="28" t="s">
        <v>5</v>
      </c>
      <c r="C35" s="58">
        <v>3730</v>
      </c>
      <c r="D35" s="58">
        <v>3730</v>
      </c>
      <c r="E35" s="58"/>
      <c r="F35" s="58"/>
      <c r="G35" s="58">
        <v>3730</v>
      </c>
      <c r="H35" s="58"/>
    </row>
    <row r="36" spans="2:8" x14ac:dyDescent="0.25">
      <c r="B36" s="27" t="s">
        <v>233</v>
      </c>
      <c r="C36" s="58">
        <v>3045</v>
      </c>
      <c r="D36" s="58">
        <v>2920</v>
      </c>
      <c r="E36" s="58">
        <v>2920</v>
      </c>
      <c r="F36" s="58">
        <v>2920</v>
      </c>
      <c r="G36" s="58">
        <v>2920</v>
      </c>
      <c r="H36" s="58">
        <v>2920</v>
      </c>
    </row>
    <row r="37" spans="2:8" x14ac:dyDescent="0.25">
      <c r="B37" s="28" t="s">
        <v>44</v>
      </c>
      <c r="C37" s="58">
        <v>2920</v>
      </c>
      <c r="D37" s="58">
        <v>2920</v>
      </c>
      <c r="E37" s="58">
        <v>2920</v>
      </c>
      <c r="F37" s="58">
        <v>2920</v>
      </c>
      <c r="G37" s="58">
        <v>2920</v>
      </c>
      <c r="H37" s="58">
        <v>2920</v>
      </c>
    </row>
    <row r="38" spans="2:8" x14ac:dyDescent="0.25">
      <c r="B38" s="28" t="s">
        <v>114</v>
      </c>
      <c r="C38" s="58">
        <v>3170</v>
      </c>
      <c r="D38" s="58"/>
      <c r="E38" s="58"/>
      <c r="F38" s="58"/>
      <c r="G38" s="58"/>
      <c r="H38" s="58"/>
    </row>
    <row r="39" spans="2:8" x14ac:dyDescent="0.25">
      <c r="B39" s="27" t="s">
        <v>223</v>
      </c>
      <c r="C39" s="58">
        <v>3761.3333333333335</v>
      </c>
      <c r="D39" s="58">
        <v>4038</v>
      </c>
      <c r="E39" s="58">
        <v>4002.25</v>
      </c>
      <c r="F39" s="58">
        <v>4098</v>
      </c>
      <c r="G39" s="58">
        <v>4134.5</v>
      </c>
      <c r="H39" s="58">
        <v>4134.5</v>
      </c>
    </row>
    <row r="40" spans="2:8" x14ac:dyDescent="0.25">
      <c r="B40" s="28" t="s">
        <v>42</v>
      </c>
      <c r="C40" s="58">
        <v>4098</v>
      </c>
      <c r="D40" s="58">
        <v>4098</v>
      </c>
      <c r="E40" s="58">
        <v>4098</v>
      </c>
      <c r="F40" s="58">
        <v>4098</v>
      </c>
      <c r="G40" s="58">
        <v>4098</v>
      </c>
      <c r="H40" s="58">
        <v>4098</v>
      </c>
    </row>
    <row r="41" spans="2:8" x14ac:dyDescent="0.25">
      <c r="B41" s="28" t="s">
        <v>116</v>
      </c>
      <c r="C41" s="58">
        <v>2378</v>
      </c>
      <c r="D41" s="58"/>
      <c r="E41" s="58"/>
      <c r="F41" s="58"/>
      <c r="G41" s="58"/>
      <c r="H41" s="58"/>
    </row>
    <row r="42" spans="2:8" x14ac:dyDescent="0.25">
      <c r="B42" s="28" t="s">
        <v>8</v>
      </c>
      <c r="C42" s="58">
        <v>4171</v>
      </c>
      <c r="D42" s="58">
        <v>4171</v>
      </c>
      <c r="E42" s="58">
        <v>4171</v>
      </c>
      <c r="F42" s="58"/>
      <c r="G42" s="58">
        <v>4171</v>
      </c>
      <c r="H42" s="58">
        <v>4171</v>
      </c>
    </row>
    <row r="43" spans="2:8" x14ac:dyDescent="0.25">
      <c r="B43" s="28" t="s">
        <v>133</v>
      </c>
      <c r="C43" s="58">
        <v>4098</v>
      </c>
      <c r="D43" s="58">
        <v>4098</v>
      </c>
      <c r="E43" s="58">
        <v>4098</v>
      </c>
      <c r="F43" s="58">
        <v>4098</v>
      </c>
      <c r="G43" s="58"/>
      <c r="H43" s="58"/>
    </row>
    <row r="44" spans="2:8" x14ac:dyDescent="0.25">
      <c r="B44" s="28" t="s">
        <v>220</v>
      </c>
      <c r="C44" s="58">
        <v>4181</v>
      </c>
      <c r="D44" s="58">
        <v>4181</v>
      </c>
      <c r="E44" s="58"/>
      <c r="F44" s="58"/>
      <c r="G44" s="58"/>
      <c r="H44" s="58"/>
    </row>
    <row r="45" spans="2:8" x14ac:dyDescent="0.25">
      <c r="B45" s="28" t="s">
        <v>16</v>
      </c>
      <c r="C45" s="58">
        <v>3642</v>
      </c>
      <c r="D45" s="58">
        <v>3642</v>
      </c>
      <c r="E45" s="58">
        <v>3642</v>
      </c>
      <c r="F45" s="58"/>
      <c r="G45" s="58"/>
      <c r="H45" s="58"/>
    </row>
    <row r="46" spans="2:8" x14ac:dyDescent="0.25">
      <c r="B46" s="27" t="s">
        <v>47</v>
      </c>
      <c r="C46" s="58">
        <v>3300</v>
      </c>
      <c r="D46" s="58">
        <v>3300</v>
      </c>
      <c r="E46" s="58">
        <v>3300</v>
      </c>
      <c r="F46" s="58"/>
      <c r="G46" s="58">
        <v>3300</v>
      </c>
      <c r="H46" s="58">
        <v>3300</v>
      </c>
    </row>
    <row r="47" spans="2:8" x14ac:dyDescent="0.25">
      <c r="B47" s="28" t="s">
        <v>107</v>
      </c>
      <c r="C47" s="58">
        <v>3300</v>
      </c>
      <c r="D47" s="58">
        <v>3300</v>
      </c>
      <c r="E47" s="58">
        <v>3300</v>
      </c>
      <c r="F47" s="58"/>
      <c r="G47" s="58">
        <v>3300</v>
      </c>
      <c r="H47" s="58">
        <v>3300</v>
      </c>
    </row>
    <row r="48" spans="2:8" x14ac:dyDescent="0.25">
      <c r="B48" s="28" t="s">
        <v>108</v>
      </c>
      <c r="C48" s="58">
        <v>3300</v>
      </c>
      <c r="D48" s="58">
        <v>3300</v>
      </c>
      <c r="E48" s="58">
        <v>3300</v>
      </c>
      <c r="F48" s="58"/>
      <c r="G48" s="58">
        <v>3300</v>
      </c>
      <c r="H48" s="58">
        <v>3300</v>
      </c>
    </row>
    <row r="49" spans="2:8" x14ac:dyDescent="0.25">
      <c r="B49" s="28" t="s">
        <v>109</v>
      </c>
      <c r="C49" s="58">
        <v>3300</v>
      </c>
      <c r="D49" s="58">
        <v>3300</v>
      </c>
      <c r="E49" s="58">
        <v>3300</v>
      </c>
      <c r="F49" s="58"/>
      <c r="G49" s="58">
        <v>3300</v>
      </c>
      <c r="H49" s="58">
        <v>3300</v>
      </c>
    </row>
    <row r="50" spans="2:8" x14ac:dyDescent="0.25">
      <c r="B50" s="28" t="s">
        <v>110</v>
      </c>
      <c r="C50" s="58">
        <v>3300</v>
      </c>
      <c r="D50" s="58">
        <v>3300</v>
      </c>
      <c r="E50" s="58">
        <v>3300</v>
      </c>
      <c r="F50" s="58"/>
      <c r="G50" s="58">
        <v>3300</v>
      </c>
      <c r="H50" s="58">
        <v>3300</v>
      </c>
    </row>
    <row r="51" spans="2:8" x14ac:dyDescent="0.25">
      <c r="B51" s="27" t="s">
        <v>26</v>
      </c>
      <c r="C51" s="58">
        <v>3205</v>
      </c>
      <c r="D51" s="58">
        <v>3482</v>
      </c>
      <c r="E51" s="58">
        <v>3227</v>
      </c>
      <c r="F51" s="58"/>
      <c r="G51" s="58">
        <v>3737</v>
      </c>
      <c r="H51" s="58"/>
    </row>
    <row r="52" spans="2:8" x14ac:dyDescent="0.25">
      <c r="B52" s="28" t="s">
        <v>7</v>
      </c>
      <c r="C52" s="58">
        <v>3227</v>
      </c>
      <c r="D52" s="58">
        <v>3227</v>
      </c>
      <c r="E52" s="58">
        <v>3227</v>
      </c>
      <c r="F52" s="58"/>
      <c r="G52" s="58"/>
      <c r="H52" s="58"/>
    </row>
    <row r="53" spans="2:8" x14ac:dyDescent="0.25">
      <c r="B53" s="28" t="s">
        <v>13</v>
      </c>
      <c r="C53" s="58">
        <v>2651</v>
      </c>
      <c r="D53" s="58"/>
      <c r="E53" s="58"/>
      <c r="F53" s="58"/>
      <c r="G53" s="58"/>
      <c r="H53" s="58"/>
    </row>
    <row r="54" spans="2:8" x14ac:dyDescent="0.25">
      <c r="B54" s="28" t="s">
        <v>14</v>
      </c>
      <c r="C54" s="58">
        <v>3737</v>
      </c>
      <c r="D54" s="58">
        <v>3737</v>
      </c>
      <c r="E54" s="58"/>
      <c r="F54" s="58"/>
      <c r="G54" s="58">
        <v>3737</v>
      </c>
      <c r="H54" s="58"/>
    </row>
    <row r="55" spans="2:8" x14ac:dyDescent="0.25">
      <c r="B55" s="27" t="s">
        <v>89</v>
      </c>
      <c r="C55" s="58">
        <v>3009</v>
      </c>
      <c r="D55" s="58"/>
      <c r="E55" s="58"/>
      <c r="F55" s="58"/>
      <c r="G55" s="58"/>
      <c r="H55" s="58"/>
    </row>
    <row r="56" spans="2:8" x14ac:dyDescent="0.25">
      <c r="B56" s="28" t="s">
        <v>115</v>
      </c>
      <c r="C56" s="58">
        <v>3009</v>
      </c>
      <c r="D56" s="58"/>
      <c r="E56" s="58"/>
      <c r="F56" s="58"/>
      <c r="G56" s="58"/>
      <c r="H56" s="58"/>
    </row>
    <row r="57" spans="2:8" x14ac:dyDescent="0.25">
      <c r="B57" s="27" t="s">
        <v>27</v>
      </c>
      <c r="C57" s="58">
        <v>2628.6666666666665</v>
      </c>
      <c r="D57" s="58">
        <v>2953</v>
      </c>
      <c r="E57" s="58">
        <v>2953</v>
      </c>
      <c r="F57" s="58"/>
      <c r="G57" s="58">
        <v>3266</v>
      </c>
      <c r="H57" s="58"/>
    </row>
    <row r="58" spans="2:8" x14ac:dyDescent="0.25">
      <c r="B58" s="28" t="s">
        <v>92</v>
      </c>
      <c r="C58" s="58">
        <v>3266</v>
      </c>
      <c r="D58" s="58">
        <v>3266</v>
      </c>
      <c r="E58" s="58">
        <v>3266</v>
      </c>
      <c r="F58" s="58"/>
      <c r="G58" s="58">
        <v>3266</v>
      </c>
      <c r="H58" s="58"/>
    </row>
    <row r="59" spans="2:8" x14ac:dyDescent="0.25">
      <c r="B59" s="28" t="s">
        <v>207</v>
      </c>
      <c r="C59" s="58">
        <v>1980</v>
      </c>
      <c r="D59" s="58"/>
      <c r="E59" s="58"/>
      <c r="F59" s="58"/>
      <c r="G59" s="58"/>
      <c r="H59" s="58"/>
    </row>
    <row r="60" spans="2:8" x14ac:dyDescent="0.25">
      <c r="B60" s="28" t="s">
        <v>22</v>
      </c>
      <c r="C60" s="58">
        <v>2640</v>
      </c>
      <c r="D60" s="58">
        <v>2640</v>
      </c>
      <c r="E60" s="58">
        <v>2640</v>
      </c>
      <c r="F60" s="58"/>
      <c r="G60" s="58"/>
      <c r="H60" s="58"/>
    </row>
    <row r="61" spans="2:8" x14ac:dyDescent="0.25">
      <c r="B61" s="23" t="s">
        <v>20</v>
      </c>
      <c r="C61" s="58">
        <v>3243.4545454545455</v>
      </c>
      <c r="D61" s="58">
        <v>3351.6428571428573</v>
      </c>
      <c r="E61" s="58">
        <v>3335.0526315789475</v>
      </c>
      <c r="F61" s="58">
        <v>3436.1666666666665</v>
      </c>
      <c r="G61" s="58">
        <v>3487.75</v>
      </c>
      <c r="H61" s="58">
        <v>3700.2727272727275</v>
      </c>
    </row>
  </sheetData>
  <pageMargins left="0.7" right="0.7" top="0.75" bottom="0.75" header="0.3" footer="0.3"/>
  <drawing r:id="rId3"/>
  <extLst>
    <ext xmlns:x14="http://schemas.microsoft.com/office/spreadsheetml/2009/9/main" uri="{A8765BA9-456A-4dab-B4F3-ACF838C121DE}">
      <x14:slicerList>
        <x14:slicer r:id="rId4"/>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2DF27-CD97-4146-BE47-91F40301C0E8}">
  <dimension ref="B2:D8"/>
  <sheetViews>
    <sheetView workbookViewId="0"/>
  </sheetViews>
  <sheetFormatPr defaultRowHeight="15" x14ac:dyDescent="0.25"/>
  <cols>
    <col min="2" max="2" width="14.42578125" customWidth="1"/>
    <col min="3" max="3" width="31.140625" bestFit="1" customWidth="1"/>
    <col min="4" max="4" width="12.28515625" customWidth="1"/>
  </cols>
  <sheetData>
    <row r="2" spans="2:4" x14ac:dyDescent="0.25">
      <c r="B2" t="s">
        <v>287</v>
      </c>
      <c r="C2" t="s">
        <v>355</v>
      </c>
      <c r="D2" t="s">
        <v>356</v>
      </c>
    </row>
    <row r="3" spans="2:4" x14ac:dyDescent="0.25">
      <c r="B3" t="s">
        <v>269</v>
      </c>
      <c r="C3" t="s">
        <v>0</v>
      </c>
      <c r="D3">
        <v>1</v>
      </c>
    </row>
    <row r="4" spans="2:4" x14ac:dyDescent="0.25">
      <c r="B4" t="s">
        <v>143</v>
      </c>
      <c r="C4" t="s">
        <v>19</v>
      </c>
      <c r="D4">
        <v>2</v>
      </c>
    </row>
    <row r="5" spans="2:4" x14ac:dyDescent="0.25">
      <c r="B5" t="s">
        <v>313</v>
      </c>
      <c r="C5" t="s">
        <v>357</v>
      </c>
      <c r="D5">
        <v>3</v>
      </c>
    </row>
    <row r="6" spans="2:4" x14ac:dyDescent="0.25">
      <c r="B6" t="s">
        <v>281</v>
      </c>
      <c r="C6" t="s">
        <v>358</v>
      </c>
      <c r="D6">
        <v>4</v>
      </c>
    </row>
    <row r="7" spans="2:4" x14ac:dyDescent="0.25">
      <c r="B7" t="s">
        <v>259</v>
      </c>
      <c r="C7" t="s">
        <v>39</v>
      </c>
      <c r="D7">
        <v>5</v>
      </c>
    </row>
    <row r="8" spans="2:4" x14ac:dyDescent="0.25">
      <c r="B8" t="s">
        <v>258</v>
      </c>
      <c r="C8" t="s">
        <v>29</v>
      </c>
      <c r="D8">
        <v>6</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0 8 2 d 7 c a e - 2 e 8 e - 4 3 f 5 - 9 c 0 b - 0 2 9 f 7 9 1 b 8 5 3 c " > < C u s t o m C o n t e n t > < ! [ C D A T A [ < ? x m l   v e r s i o n = " 1 . 0 "   e n c o d i n g = " u t f - 1 6 " ? > < S e t t i n g s > < C a l c u l a t e d F i e l d s > < i t e m > < M e a s u r e N a m e > C S F _ M a x < / M e a s u r e N a m e > < D i s p l a y N a m e > C S F _ M a x < / D i s p l a y N a m e > < V i s i b l e > F a l s e < / V i s i b l e > < / i t e m > < i t e m > < M e a s u r e N a m e > C S F _ M i n < / M e a s u r e N a m e > < D i s p l a y N a m e > C S F _ M i n < / D i s p l a y N a m e > < V i s i b l e > F a l s e < / V i s i b l e > < / i t e m > < i t e m > < M e a s u r e N a m e > C S F _ R a n g e < / M e a s u r e N a m e > < D i s p l a y N a m e > C S F _ R a n g e < / D i s p l a y N a m e > < V i s i b l e > F a l s e < / V i s i b l e > < / i t e m > < / C a l c u l a t e d F i e l d s > < S A H o s t H a s h > 0 < / S A H o s t H a s h > < G e m i n i F i e l d L i s t V i s i b l e > T r u e < / G e m i n i F i e l d L i s t V i s i b l e > < / S e t t i n g s > ] ] > < / C u s t o m C o n t e n t > < / G e m i n i > 
</file>

<file path=customXml/item10.xml>��< ? x m l   v e r s i o n = " 1 . 0 "   e n c o d i n g = " U T F - 1 6 " ? > < G e m i n i   x m l n s = " h t t p : / / g e m i n i / p i v o t c u s t o m i z a t i o n / P o w e r P i v o t V e r s i o n " > < C u s t o m C o n t e n t > < ! [ C D A T A [ 2 0 1 5 . 1 3 0 . 1 6 0 5 . 1 5 5 0 ] ] > < / C u s t o m C o n t e n t > < / G e m i n i > 
</file>

<file path=customXml/item11.xml>��< ? x m l   v e r s i o n = " 1 . 0 "   e n c o d i n g = " u t f - 1 6 " ? > < D a t a M a s h u p   x m l n s = " h t t p : / / s c h e m a s . m i c r o s o f t . c o m / D a t a M a s h u p " > A A A A A B Q D A A B Q S w M E F A A C A A g A G W L z W E U A 6 P u k A A A A 9 g A A A B I A H A B D b 2 5 m a W c v U G F j a 2 F n Z S 5 4 b W w g o h g A K K A U A A A A A A A A A A A A A A A A A A A A A A A A A A A A h Y 8 x D o I w G I W v Q r r T l h K j I a U M r p K Y E I 1 r U y o 0 w o + h x X I 3 B 4 / k F c Q o 6 u b 4 v v c N 7 9 2 v N 5 6 N b R N c d G 9 N B y m K M E W B B t W V B q o U D e 4 Y r l A m + F a q k 6 x 0 M M l g k 9 G W K a q d O y e E e O + x j 3 H X V 4 R R G p F D v i l U r V u J P r L 5 L 4 c G r J O g N B J 8 / x o j G I 5 i i h d s i S k n M + S 5 g a / A p r 3 P 9 g f y 9 d C 4 o d d C Q 7 g r O J k j J + 8 P 4 g F Q S w M E F A A C A A g A G W L z 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l i 8 1 g o i k e 4 D g A A A B E A A A A T A B w A R m 9 y b X V s Y X M v U 2 V j d G l v b j E u b S C i G A A o o B Q A A A A A A A A A A A A A A A A A A A A A A A A A A A A r T k 0 u y c z P U w i G 0 I b W A F B L A Q I t A B Q A A g A I A B l i 8 1 h F A O j 7 p A A A A P Y A A A A S A A A A A A A A A A A A A A A A A A A A A A B D b 2 5 m a W c v U G F j a 2 F n Z S 5 4 b W x Q S w E C L Q A U A A I A C A A Z Y v N Y D 8 r p q 6 Q A A A D p A A A A E w A A A A A A A A A A A A A A A A D w A A A A W 0 N v b n R l b n R f V H l w Z X N d L n h t b F B L A Q I t A B Q A A g A I A B l i 8 1 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B A A A A A A A A N 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w v S X R l b X M + P C 9 M b 2 N h b F B h Y 2 t h Z 2 V N Z X R h Z G F 0 Y U Z p b G U + F g A A A F B L B Q Y A A A A A A A A A A A A A A A A A A A A A A A D a A A A A A Q A A A N C M n d 8 B F d E R j H o A w E / C l + s B A A A A f N X i l N E 2 r E 2 J W o Q 0 m R s 4 8 g A A A A A C A A A A A A A D Z g A A w A A A A B A A A A A o Z w + W 1 7 I P z / t X n y X 3 k 8 9 t A A A A A A S A A A C g A A A A E A A A A H s j G S 6 8 Z w T d W p J l 4 M F I I c F Q A A A A u J c j s e Y z 9 H 5 g S / e E V 4 6 g A 7 H e O W c b S B a d O e c k c z u E V s L h k i w Y P h M v U O t R G m S 3 O L 9 y d B 7 J 1 c o r / + X U 9 B T t h 8 j + z i q 0 J 4 A 5 1 a f c M f H V c D 5 Z H T 0 U A A A A 5 C p y z q y X E M E C X 6 R X m v / l P L M i K 1 w = < / D a t a M a s h u p > 
</file>

<file path=customXml/item12.xml>��< ? x m l   v e r s i o n = " 1 . 0 "   e n c o d i n g = " U T F - 1 6 " ? > < G e m i n i   x m l n s = " h t t p : / / g e m i n i / p i v o t c u s t o m i z a t i o n / S h o w H i d d e n " > < C u s t o m C o n t e n t > < ! [ C D A T A [ T r u e ] ] > < / C u s t o m C o n t e n t > < / G e m i n i > 
</file>

<file path=customXml/item13.xml><?xml version="1.0" encoding="utf-8"?>
<ct:contentTypeSchema xmlns:ct="http://schemas.microsoft.com/office/2006/metadata/contentType" xmlns:ma="http://schemas.microsoft.com/office/2006/metadata/properties/metaAttributes" ct:_="" ma:_="" ma:contentTypeName="Document" ma:contentTypeID="0x010100A558427FD0CC4444B87AB1CF5C8D52EB" ma:contentTypeVersion="18" ma:contentTypeDescription="Create a new document." ma:contentTypeScope="" ma:versionID="32dbf7a0f17796f9da56b6408b8a9ae1">
  <xsd:schema xmlns:xsd="http://www.w3.org/2001/XMLSchema" xmlns:xs="http://www.w3.org/2001/XMLSchema" xmlns:p="http://schemas.microsoft.com/office/2006/metadata/properties" xmlns:ns2="173c2605-4b7d-457e-8dba-1d57dca954fb" xmlns:ns3="2546f5b2-04f2-4a0e-9993-466f4f9aad71" targetNamespace="http://schemas.microsoft.com/office/2006/metadata/properties" ma:root="true" ma:fieldsID="b86024cd66901b11a44ef487c32ad869" ns2:_="" ns3:_="">
    <xsd:import namespace="173c2605-4b7d-457e-8dba-1d57dca954fb"/>
    <xsd:import namespace="2546f5b2-04f2-4a0e-9993-466f4f9aad7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3c2605-4b7d-457e-8dba-1d57dca954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e670ea6-2f79-449f-ac2a-ce9deb4e7cf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546f5b2-04f2-4a0e-9993-466f4f9aad7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54d66dc-3591-49a4-96e5-0b2840783e5f}" ma:internalName="TaxCatchAll" ma:showField="CatchAllData" ma:web="2546f5b2-04f2-4a0e-9993-466f4f9aad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4.xml>��< ? x m l   v e r s i o n = " 1 . 0 "   e n c o d i n g = " U T F - 1 6 " ? > < G e m i n i   x m l n s = " h t t p : / / g e m i n i / p i v o t c u s t o m i z a t i o n / L i n k e d T a b l e U p d a t e M o d e " > < C u s t o m C o n t e n t > < ! [ C D A T A [ T r u e ] ] > < / C u s t o m C o n t e n t > < / G e m i n i > 
</file>

<file path=customXml/item15.xml>��< ? x m l   v e r s i o n = " 1 . 0 "   e n c o d i n g = " U T F - 1 6 " ? > < G e m i n i   x m l n s = " h t t p : / / g e m i n i / p i v o t c u s t o m i z a t i o n / T a b l e X M L _ T R M _ D B " > < C u s t o m C o n t e n t > < ! [ C D A T A [ < T a b l e W i d g e t G r i d S e r i a l i z a t i o n   x m l n s : x s d = " h t t p : / / w w w . w 3 . o r g / 2 0 0 1 / X M L S c h e m a "   x m l n s : x s i = " h t t p : / / w w w . w 3 . o r g / 2 0 0 1 / X M L S c h e m a - i n s t a n c e " > < C o l u m n S u g g e s t e d T y p e   / > < C o l u m n F o r m a t   / > < C o l u m n A c c u r a c y   / > < C o l u m n C u r r e n c y S y m b o l   / > < C o l u m n P o s i t i v e P a t t e r n   / > < C o l u m n N e g a t i v e P a t t e r n   / > < C o l u m n W i d t h s > < i t e m > < k e y > < s t r i n g > S t a t e / P r o v i c e < / s t r i n g > < / k e y > < v a l u e > < i n t > 1 2 0 < / i n t > < / v a l u e > < / i t e m > < i t e m > < k e y > < s t r i n g > S t a t e   C o d e < / s t r i n g > < / k e y > < v a l u e > < i n t > 1 0 3 < / i n t > < / v a l u e > < / i t e m > < i t e m > < k e y > < s t r i n g > M e a s u r e   N a m e < / s t r i n g > < / k e y > < v a l u e > < i n t > 1 3 0 < / i n t > < / v a l u e > < / i t e m > < i t e m > < k e y > < s t r i n g > M e a s u r e   I D < / s t r i n g > < / k e y > < v a l u e > < i n t > 1 0 6 < / i n t > < / v a l u e > < / i t e m > < i t e m > < k e y > < s t r i n g > P a g e   N u m b e r < / s t r i n g > < / k e y > < v a l u e > < i n t > 1 2 0 < / i n t > < / v a l u e > < / i t e m > < i t e m > < k e y > < s t r i n g > C o n t r o l   T y p e < / s t r i n g > < / k e y > < v a l u e > < i n t > 1 1 4 < / i n t > < / v a l u e > < / i t e m > < i t e m > < k e y > < s t r i n g > C o n t r o l   N a m e   i n   T R M < / s t r i n g > < / k e y > < v a l u e > < i n t > 1 6 7 < / i n t > < / v a l u e > < / i t e m > < i t e m > < k e y > < s t r i n g > R e m o t e   o r   F i x t u r e   M o u n t e d < / s t r i n g > < / k e y > < v a l u e > < i n t > 2 0 8 < / i n t > < / v a l u e > < / i t e m > < i t e m > < k e y > < s t r i n g > N C / E B   E l i g i b i l i t y < / s t r i n g > < / k e y > < v a l u e > < i n t > 1 3 6 < / i n t > < / v a l u e > < / i t e m > < i t e m > < k e y > < s t r i n g > E f f e c t i v e   D a t e < / s t r i n g > < / k e y > < v a l u e > < i n t > 1 2 1 < / i n t > < / v a l u e > < / i t e m > < i t e m > < k e y > < s t r i n g > E x p i r a t i o n   D a t e < / s t r i n g > < / k e y > < v a l u e > < i n t > 1 3 0 < / i n t > < / v a l u e > < / i t e m > < i t e m > < k e y > < s t r i n g > C o n t r o l   S a v i n g s   F a c t o r < / s t r i n g > < / k e y > < v a l u e > < i n t > 1 7 2 < / i n t > < / v a l u e > < / i t e m > < i t e m > < k e y > < s t r i n g > C o n t r o l l e d   W a t t s   I n p u t < / s t r i n g > < / k e y > < v a l u e > < i n t > 1 7 6 < / i n t > < / v a l u e > < / i t e m > < i t e m > < k e y > < s t r i n g > C o n t r o l l e d   W a t t s < / s t r i n g > < / k e y > < v a l u e > < i n t > 1 4 0 < / i n t > < / v a l u e > < / i t e m > < i t e m > < k e y > < s t r i n g > C o n t r o l l e d   W a t t s   U n i t s < / s t r i n g > < / k e y > < v a l u e > < i n t > 1 7 5 < / i n t > < / v a l u e > < / i t e m > < i t e m > < k e y > < s t r i n g > M e a s u r e   L i f e < / s t r i n g > < / k e y > < v a l u e > < i n t > 1 1 6 < / i n t > < / v a l u e > < / i t e m > < i t e m > < k e y > < s t r i n g > O p e r a t i n g   H o u r s   ( O f f i c e ) < / s t r i n g > < / k e y > < v a l u e > < i n t > 1 8 5 < / i n t > < / v a l u e > < / i t e m > < i t e m > < k e y > < s t r i n g > O p e r a t i n g   H o u r s   ( M i s c ) < / s t r i n g > < / k e y > < v a l u e > < i n t > 1 7 7 < / i n t > < / v a l u e > < / i t e m > < i t e m > < k e y > < s t r i n g > P e a k   C o i n c i d e n c e   F a c t o r < / s t r i n g > < / k e y > < v a l u e > < i n t > 1 8 6 < / i n t > < / v a l u e > < / i t e m > < i t e m > < k e y > < s t r i n g > P e a k   S e a s o n < / s t r i n g > < / k e y > < v a l u e > < i n t > 1 1 3 < / i n t > < / v a l u e > < / i t e m > < i t e m > < k e y > < s t r i n g > C o s t   I n p u t < / s t r i n g > < / k e y > < v a l u e > < i n t > 9 9 < / i n t > < / v a l u e > < / i t e m > < i t e m > < k e y > < s t r i n g > C o s t < / s t r i n g > < / k e y > < v a l u e > < i n t > 6 3 < / i n t > < / v a l u e > < / i t e m > < i t e m > < k e y > < s t r i n g > C o s t   U n i t s < / s t r i n g > < / k e y > < v a l u e > < i n t > 9 8 < / i n t > < / v a l u e > < / i t e m > < i t e m > < k e y > < s t r i n g > C u r r e n c y < / s t r i n g > < / k e y > < v a l u e > < i n t > 9 1 < / i n t > < / v a l u e > < / i t e m > < i t e m > < k e y > < s t r i n g > C x   R e q u i r e d < / s t r i n g > < / k e y > < v a l u e > < i n t > 1 1 1 < / i n t > < / v a l u e > < / i t e m > < i t e m > < k e y > < s t r i n g > N o t e s < / s t r i n g > < / k e y > < v a l u e > < i n t > 7 3 < / i n t > < / v a l u e > < / i t e m > < / C o l u m n W i d t h s > < C o l u m n D i s p l a y I n d e x > < i t e m > < k e y > < s t r i n g > S t a t e / P r o v i c e < / s t r i n g > < / k e y > < v a l u e > < i n t > 2 5 < / i n t > < / v a l u e > < / i t e m > < i t e m > < k e y > < s t r i n g > S t a t e   C o d e < / s t r i n g > < / k e y > < v a l u e > < i n t > 0 < / i n t > < / v a l u e > < / i t e m > < i t e m > < k e y > < s t r i n g > M e a s u r e   N a m e < / s t r i n g > < / k e y > < v a l u e > < i n t > 1 < / i n t > < / v a l u e > < / i t e m > < i t e m > < k e y > < s t r i n g > M e a s u r e   I D < / s t r i n g > < / k e y > < v a l u e > < i n t > 2 < / i n t > < / v a l u e > < / i t e m > < i t e m > < k e y > < s t r i n g > P a g e   N u m b e r < / s t r i n g > < / k e y > < v a l u e > < i n t > 3 < / i n t > < / v a l u e > < / i t e m > < i t e m > < k e y > < s t r i n g > C o n t r o l   T y p e < / s t r i n g > < / k e y > < v a l u e > < i n t > 4 < / i n t > < / v a l u e > < / i t e m > < i t e m > < k e y > < s t r i n g > C o n t r o l   N a m e   i n   T R M < / s t r i n g > < / k e y > < v a l u e > < i n t > 5 < / i n t > < / v a l u e > < / i t e m > < i t e m > < k e y > < s t r i n g > R e m o t e   o r   F i x t u r e   M o u n t e d < / s t r i n g > < / k e y > < v a l u e > < i n t > 6 < / i n t > < / v a l u e > < / i t e m > < i t e m > < k e y > < s t r i n g > N C / E B   E l i g i b i l i t y < / s t r i n g > < / k e y > < v a l u e > < i n t > 7 < / i n t > < / v a l u e > < / i t e m > < i t e m > < k e y > < s t r i n g > E f f e c t i v e   D a t e < / s t r i n g > < / k e y > < v a l u e > < i n t > 8 < / i n t > < / v a l u e > < / i t e m > < i t e m > < k e y > < s t r i n g > E x p i r a t i o n   D a t e < / s t r i n g > < / k e y > < v a l u e > < i n t > 9 < / i n t > < / v a l u e > < / i t e m > < i t e m > < k e y > < s t r i n g > C o n t r o l   S a v i n g s   F a c t o r < / s t r i n g > < / k e y > < v a l u e > < i n t > 1 0 < / i n t > < / v a l u e > < / i t e m > < i t e m > < k e y > < s t r i n g > C o n t r o l l e d   W a t t s   I n p u t < / s t r i n g > < / k e y > < v a l u e > < i n t > 1 1 < / i n t > < / v a l u e > < / i t e m > < i t e m > < k e y > < s t r i n g > C o n t r o l l e d   W a t t s < / s t r i n g > < / k e y > < v a l u e > < i n t > 1 2 < / i n t > < / v a l u e > < / i t e m > < i t e m > < k e y > < s t r i n g > C o n t r o l l e d   W a t t s   U n i t s < / s t r i n g > < / k e y > < v a l u e > < i n t > 1 3 < / i n t > < / v a l u e > < / i t e m > < i t e m > < k e y > < s t r i n g > M e a s u r e   L i f e < / s t r i n g > < / k e y > < v a l u e > < i n t > 1 4 < / i n t > < / v a l u e > < / i t e m > < i t e m > < k e y > < s t r i n g > O p e r a t i n g   H o u r s   ( O f f i c e ) < / s t r i n g > < / k e y > < v a l u e > < i n t > 1 5 < / i n t > < / v a l u e > < / i t e m > < i t e m > < k e y > < s t r i n g > O p e r a t i n g   H o u r s   ( M i s c ) < / s t r i n g > < / k e y > < v a l u e > < i n t > 1 6 < / i n t > < / v a l u e > < / i t e m > < i t e m > < k e y > < s t r i n g > P e a k   C o i n c i d e n c e   F a c t o r < / s t r i n g > < / k e y > < v a l u e > < i n t > 1 7 < / i n t > < / v a l u e > < / i t e m > < i t e m > < k e y > < s t r i n g > P e a k   S e a s o n < / s t r i n g > < / k e y > < v a l u e > < i n t > 1 8 < / i n t > < / v a l u e > < / i t e m > < i t e m > < k e y > < s t r i n g > C o s t   I n p u t < / s t r i n g > < / k e y > < v a l u e > < i n t > 1 9 < / i n t > < / v a l u e > < / i t e m > < i t e m > < k e y > < s t r i n g > C o s t < / s t r i n g > < / k e y > < v a l u e > < i n t > 2 0 < / i n t > < / v a l u e > < / i t e m > < i t e m > < k e y > < s t r i n g > C o s t   U n i t s < / s t r i n g > < / k e y > < v a l u e > < i n t > 2 1 < / i n t > < / v a l u e > < / i t e m > < i t e m > < k e y > < s t r i n g > C u r r e n c y < / s t r i n g > < / k e y > < v a l u e > < i n t > 2 2 < / i n t > < / v a l u e > < / i t e m > < i t e m > < k e y > < s t r i n g > C x   R e q u i r e d < / s t r i n g > < / k e y > < v a l u e > < i n t > 2 3 < / i n t > < / v a l u e > < / i t e m > < i t e m > < k e y > < s t r i n g > N o t e s < / s t r i n g > < / k e y > < v a l u e > < i n t > 2 4 < / i n t > < / v a l u e > < / i t e m > < / C o l u m n D i s p l a y I n d e x > < C o l u m n F r o z e n   / > < C o l u m n C h e c k e d   / > < C o l u m n F i l t e r   / > < S e l e c t i o n F i l t e r   / > < F i l t e r P a r a m e t e r s   / > < I s S o r t D e s c e n d i n g > f a l s e < / I s S o r t D e s c e n d i n g > < / T a b l e W i d g e t G r i d S e r i a l i z a t i o n > ] ] > < / C u s t o m C o n t e n t > < / G e m i n i > 
</file>

<file path=customXml/item16.xml>��< ? x m l   v e r s i o n = " 1 . 0 "   e n c o d i n g = " U T F - 1 6 " ? > < G e m i n i   x m l n s = " h t t p : / / g e m i n i / p i v o t c u s t o m i z a t i o n / f e 5 f e 6 6 4 - 0 3 d 9 - 4 b 3 2 - b f 9 3 - 8 d 4 e 0 a 5 6 4 0 2 b " > < C u s t o m C o n t e n t > < ! [ C D A T A [ < ? x m l   v e r s i o n = " 1 . 0 "   e n c o d i n g = " u t f - 1 6 " ? > < S e t t i n g s > < C a l c u l a t e d F i e l d s > < i t e m > < M e a s u r e N a m e > C S F _ M a x < / M e a s u r e N a m e > < D i s p l a y N a m e > C S F _ M a x < / D i s p l a y N a m e > < V i s i b l e > F a l s e < / V i s i b l e > < / i t e m > < i t e m > < M e a s u r e N a m e > C S F _ M i n < / M e a s u r e N a m e > < D i s p l a y N a m e > C S F _ M i n < / D i s p l a y N a m e > < V i s i b l e > F a l s e < / V i s i b l e > < / i t e m > < i t e m > < M e a s u r e N a m e > C S F _ R a n g e < / M e a s u r e N a m e > < D i s p l a y N a m e > C S F _ R a n g e < / D i s p l a y N a m e > < V i s i b l e > F a l s e < / V i s i b l e > < / i t e m > < / C a l c u l a t e d F i e l d s > < S A H o s t H a s h > 0 < / S A H o s t H a s h > < G e m i n i F i e l d L i s t V i s i b l e > T r u e < / G e m i n i F i e l d L i s t V i s i b l e > < / S e t t i n g s > ] ] > < / C u s t o m C o n t e n t > < / G e m i n i > 
</file>

<file path=customXml/item17.xml><?xml version="1.0" encoding="utf-8"?>
<p:properties xmlns:p="http://schemas.microsoft.com/office/2006/metadata/properties" xmlns:xsi="http://www.w3.org/2001/XMLSchema-instance" xmlns:pc="http://schemas.microsoft.com/office/infopath/2007/PartnerControls">
  <documentManagement>
    <TaxCatchAll xmlns="2546f5b2-04f2-4a0e-9993-466f4f9aad71" xsi:nil="true"/>
    <lcf76f155ced4ddcb4097134ff3c332f xmlns="173c2605-4b7d-457e-8dba-1d57dca954fb">
      <Terms xmlns="http://schemas.microsoft.com/office/infopath/2007/PartnerControls"/>
    </lcf76f155ced4ddcb4097134ff3c332f>
  </documentManagement>
</p:properties>
</file>

<file path=customXml/item18.xml>��< ? x m l   v e r s i o n = " 1 . 0 "   e n c o d i n g = " U T F - 1 6 " ? > < G e m i n i   x m l n s = " h t t p : / / g e m i n i / p i v o t c u s t o m i z a t i o n / S a n d b o x N o n E m p t y " > < C u s t o m C o n t e n t > < ! [ C D A T A [ 1 ] ] > < / C u s t o m C o n t e n t > < / G e m i n i > 
</file>

<file path=customXml/item19.xml>��< ? x m l   v e r s i o n = " 1 . 0 "   e n c o d i n g = " U T F - 1 6 " ? > < G e m i n i   x m l n s = " h t t p : / / g e m i n i / p i v o t c u s t o m i z a t i o n / S h o w I m p l i c i t M e a s u r e s " > < C u s t o m C o n t e n t > < ! [ C D A T A [ F a l s e ] ] > < / C u s t o m C o n t e n t > < / G e m i n i > 
</file>

<file path=customXml/item2.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20.xml>��< ? x m l   v e r s i o n = " 1 . 0 "   e n c o d i n g = " U T F - 1 6 " ? > < G e m i n i   x m l n s = " h t t p : / / g e m i n i / p i v o t c u s t o m i z a t i o n / c d a 8 f d 0 0 - 3 1 c 3 - 4 f 2 c - a a 7 8 - f 3 f 7 6 6 8 1 1 b b 7 " > < C u s t o m C o n t e n t > < ! [ C D A T A [ < ? x m l   v e r s i o n = " 1 . 0 "   e n c o d i n g = " u t f - 1 6 " ? > < S e t t i n g s > < C a l c u l a t e d F i e l d s > < i t e m > < M e a s u r e N a m e > C S F _ M a x < / M e a s u r e N a m e > < D i s p l a y N a m e > C S F _ M a x < / D i s p l a y N a m e > < V i s i b l e > F a l s e < / V i s i b l e > < / i t e m > < i t e m > < M e a s u r e N a m e > C S F _ M i n < / M e a s u r e N a m e > < D i s p l a y N a m e > C S F _ M i n < / D i s p l a y N a m e > < V i s i b l e > F a l s e < / V i s i b l e > < / i t e m > < i t e m > < M e a s u r e N a m e > C S F _ R a n g e < / M e a s u r e N a m e > < D i s p l a y N a m e > C S F _ R a n g e < / D i s p l a y N a m e > < V i s i b l e > F a l s e < / V i s i b l e > < / i t e m > < / C a l c u l a t e d F i e l d s > < S A H o s t H a s h > 0 < / S A H o s t H a s h > < G e m i n i F i e l d L i s t V i s i b l e > T r u e < / G e m i n i F i e l d L i s t V i s i b l e > < / S e t t i n g s > ] ] > < / C u s t o m C o n t e n t > < / G e m i n i > 
</file>

<file path=customXml/item21.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 T R M _ S o u r c e s 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 T R M _ S o u r c e s 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 C o l u m n s \ C o u n t r y < / K e y > < / D i a g r a m O b j e c t K e y > < D i a g r a m O b j e c t K e y > < K e y > C o l u m n s \ R e g i o n < / K e y > < / D i a g r a m O b j e c t K e y > < D i a g r a m O b j e c t K e y > < K e y > C o l u m n s \ S t a t e / P r o v i n c e < / K e y > < / D i a g r a m O b j e c t K e y > < D i a g r a m O b j e c t K e y > < K e y > C o l u m n s \ S t a t e   C o d e < / K e y > < / D i a g r a m O b j e c t K e y > < D i a g r a m O b j e c t K e y > < K e y > C o l u m n s \ R e s o u r c e < / K e y > < / D i a g r a m O b j e c t K e y > < D i a g r a m O b j e c t K e y > < K e y > C o l u m n s \ V e r s i o n < / K e y > < / D i a g r a m O b j e c t K e y > < D i a g r a m O b j e c t K e y > < K e y > C o l u m n s \ E f f e c t i v e   D a t e < / K e y > < / D i a g r a m O b j e c t K e y > < D i a g r a m O b j e c t K e y > < K e y > C o l u m n s \ P u b l i c < / K e y > < / D i a g r a m O b j e c t K e y > < D i a g r a m O b j e c t K e y > < K e y > C o l u m n s \ S t a t u s < / K e y > < / D i a g r a m O b j e c t K e y > < D i a g r a m O b j e c t K e y > < K e y > C o l u m n s \ T y p e < / K e y > < / D i a g r a m O b j e c t K e y > < D i a g r a m O b j e c t K e y > < K e y > C o l u m n s \ D o w n l o a d e d ? < / K e y > < / D i a g r a m O b j e c t K e y > < D i a g r a m O b j e c t K e y > < K e y > C o l u m n s \ N L C   F l a g < / K e y > < / D i a g r a m O b j e c t K e y > < D i a g r a m O b j e c t K e y > < K e y > C o l u m n s \ L L L C   F l a g < / K e y > < / D i a g r a m O b j e c t K e y > < D i a g r a m O b j e c t K e y > < K e y > C o l u m n s \ N L C   P r e v a l e n c e < / K e y > < / D i a g r a m O b j e c t K e y > < D i a g r a m O b j e c t K e y > < K e y > C o l u m n s \ E x t e r n a l   L i n k < / 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 C o l u m n s \ C o u n t r y < / K e y > < / a : K e y > < a : V a l u e   i : t y p e = " M e a s u r e G r i d N o d e V i e w S t a t e " > < L a y e d O u t > t r u e < / L a y e d O u t > < / a : V a l u e > < / a : K e y V a l u e O f D i a g r a m O b j e c t K e y a n y T y p e z b w N T n L X > < a : K e y V a l u e O f D i a g r a m O b j e c t K e y a n y T y p e z b w N T n L X > < a : K e y > < K e y > C o l u m n s \ R e g i o n < / K e y > < / a : K e y > < a : V a l u e   i : t y p e = " M e a s u r e G r i d N o d e V i e w S t a t e " > < C o l u m n > 1 < / C o l u m n > < L a y e d O u t > t r u e < / L a y e d O u t > < / a : V a l u e > < / a : K e y V a l u e O f D i a g r a m O b j e c t K e y a n y T y p e z b w N T n L X > < a : K e y V a l u e O f D i a g r a m O b j e c t K e y a n y T y p e z b w N T n L X > < a : K e y > < K e y > C o l u m n s \ S t a t e / P r o v i n c e < / K e y > < / a : K e y > < a : V a l u e   i : t y p e = " M e a s u r e G r i d N o d e V i e w S t a t e " > < C o l u m n > 2 < / C o l u m n > < L a y e d O u t > t r u e < / L a y e d O u t > < / a : V a l u e > < / a : K e y V a l u e O f D i a g r a m O b j e c t K e y a n y T y p e z b w N T n L X > < a : K e y V a l u e O f D i a g r a m O b j e c t K e y a n y T y p e z b w N T n L X > < a : K e y > < K e y > C o l u m n s \ S t a t e   C o d e < / K e y > < / a : K e y > < a : V a l u e   i : t y p e = " M e a s u r e G r i d N o d e V i e w S t a t e " > < C o l u m n > 3 < / C o l u m n > < L a y e d O u t > t r u e < / L a y e d O u t > < / a : V a l u e > < / a : K e y V a l u e O f D i a g r a m O b j e c t K e y a n y T y p e z b w N T n L X > < a : K e y V a l u e O f D i a g r a m O b j e c t K e y a n y T y p e z b w N T n L X > < a : K e y > < K e y > C o l u m n s \ R e s o u r c e < / K e y > < / a : K e y > < a : V a l u e   i : t y p e = " M e a s u r e G r i d N o d e V i e w S t a t e " > < C o l u m n > 4 < / C o l u m n > < L a y e d O u t > t r u e < / L a y e d O u t > < / a : V a l u e > < / a : K e y V a l u e O f D i a g r a m O b j e c t K e y a n y T y p e z b w N T n L X > < a : K e y V a l u e O f D i a g r a m O b j e c t K e y a n y T y p e z b w N T n L X > < a : K e y > < K e y > C o l u m n s \ V e r s i o n < / K e y > < / a : K e y > < a : V a l u e   i : t y p e = " M e a s u r e G r i d N o d e V i e w S t a t e " > < C o l u m n > 5 < / C o l u m n > < L a y e d O u t > t r u e < / L a y e d O u t > < / a : V a l u e > < / a : K e y V a l u e O f D i a g r a m O b j e c t K e y a n y T y p e z b w N T n L X > < a : K e y V a l u e O f D i a g r a m O b j e c t K e y a n y T y p e z b w N T n L X > < a : K e y > < K e y > C o l u m n s \ E f f e c t i v e   D a t e < / K e y > < / a : K e y > < a : V a l u e   i : t y p e = " M e a s u r e G r i d N o d e V i e w S t a t e " > < C o l u m n > 6 < / C o l u m n > < L a y e d O u t > t r u e < / L a y e d O u t > < / a : V a l u e > < / a : K e y V a l u e O f D i a g r a m O b j e c t K e y a n y T y p e z b w N T n L X > < a : K e y V a l u e O f D i a g r a m O b j e c t K e y a n y T y p e z b w N T n L X > < a : K e y > < K e y > C o l u m n s \ P u b l i c < / K e y > < / a : K e y > < a : V a l u e   i : t y p e = " M e a s u r e G r i d N o d e V i e w S t a t e " > < C o l u m n > 7 < / C o l u m n > < L a y e d O u t > t r u e < / L a y e d O u t > < / a : V a l u e > < / a : K e y V a l u e O f D i a g r a m O b j e c t K e y a n y T y p e z b w N T n L X > < a : K e y V a l u e O f D i a g r a m O b j e c t K e y a n y T y p e z b w N T n L X > < a : K e y > < K e y > C o l u m n s \ S t a t u s < / K e y > < / a : K e y > < a : V a l u e   i : t y p e = " M e a s u r e G r i d N o d e V i e w S t a t e " > < C o l u m n > 8 < / C o l u m n > < L a y e d O u t > t r u e < / L a y e d O u t > < / a : V a l u e > < / a : K e y V a l u e O f D i a g r a m O b j e c t K e y a n y T y p e z b w N T n L X > < a : K e y V a l u e O f D i a g r a m O b j e c t K e y a n y T y p e z b w N T n L X > < a : K e y > < K e y > C o l u m n s \ T y p e < / K e y > < / a : K e y > < a : V a l u e   i : t y p e = " M e a s u r e G r i d N o d e V i e w S t a t e " > < C o l u m n > 9 < / C o l u m n > < L a y e d O u t > t r u e < / L a y e d O u t > < / a : V a l u e > < / a : K e y V a l u e O f D i a g r a m O b j e c t K e y a n y T y p e z b w N T n L X > < a : K e y V a l u e O f D i a g r a m O b j e c t K e y a n y T y p e z b w N T n L X > < a : K e y > < K e y > C o l u m n s \ D o w n l o a d e d ? < / K e y > < / a : K e y > < a : V a l u e   i : t y p e = " M e a s u r e G r i d N o d e V i e w S t a t e " > < C o l u m n > 1 0 < / C o l u m n > < L a y e d O u t > t r u e < / L a y e d O u t > < / a : V a l u e > < / a : K e y V a l u e O f D i a g r a m O b j e c t K e y a n y T y p e z b w N T n L X > < a : K e y V a l u e O f D i a g r a m O b j e c t K e y a n y T y p e z b w N T n L X > < a : K e y > < K e y > C o l u m n s \ N L C   F l a g < / K e y > < / a : K e y > < a : V a l u e   i : t y p e = " M e a s u r e G r i d N o d e V i e w S t a t e " > < C o l u m n > 1 1 < / C o l u m n > < L a y e d O u t > t r u e < / L a y e d O u t > < / a : V a l u e > < / a : K e y V a l u e O f D i a g r a m O b j e c t K e y a n y T y p e z b w N T n L X > < a : K e y V a l u e O f D i a g r a m O b j e c t K e y a n y T y p e z b w N T n L X > < a : K e y > < K e y > C o l u m n s \ L L L C   F l a g < / K e y > < / a : K e y > < a : V a l u e   i : t y p e = " M e a s u r e G r i d N o d e V i e w S t a t e " > < C o l u m n > 1 2 < / C o l u m n > < L a y e d O u t > t r u e < / L a y e d O u t > < / a : V a l u e > < / a : K e y V a l u e O f D i a g r a m O b j e c t K e y a n y T y p e z b w N T n L X > < a : K e y V a l u e O f D i a g r a m O b j e c t K e y a n y T y p e z b w N T n L X > < a : K e y > < K e y > C o l u m n s \ N L C   P r e v a l e n c e < / K e y > < / a : K e y > < a : V a l u e   i : t y p e = " M e a s u r e G r i d N o d e V i e w S t a t e " > < C o l u m n > 1 3 < / C o l u m n > < L a y e d O u t > t r u e < / L a y e d O u t > < / a : V a l u e > < / a : K e y V a l u e O f D i a g r a m O b j e c t K e y a n y T y p e z b w N T n L X > < a : K e y V a l u e O f D i a g r a m O b j e c t K e y a n y T y p e z b w N T n L X > < a : K e y > < K e y > C o l u m n s \ E x t e r n a l   L i n k < / K e y > < / a : K e y > < a : V a l u e   i : t y p e = " M e a s u r e G r i d N o d e V i e w S t a t e " > < C o l u m n > 1 4 < / C o l u m n > < L a y e d O u t > t r u e < / L a y e d O u t > < / a : V a l u e > < / a : K e y V a l u e O f D i a g r a m O b j e c t K e y a n y T y p e z b w N T n L X > < / V i e w S t a t e s > < / D i a g r a m M a n a g e r . S e r i a l i z a b l e D i a g r a m > < D i a g r a m M a n a g e r . S e r i a l i z a b l e D i a g r a m > < A d a p t e r   i : t y p e = " M e a s u r e D i a g r a m S a n d b o x A d a p t e r " > < T a b l e N a m e > T R M _ D B < / 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 T R M _ D B < / 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 M e a s u r e s \ C S F _ M a x < / K e y > < / D i a g r a m O b j e c t K e y > < D i a g r a m O b j e c t K e y > < K e y > M e a s u r e s \ C S F _ M a x \ T a g I n f o \ F o r m u l a < / K e y > < / D i a g r a m O b j e c t K e y > < D i a g r a m O b j e c t K e y > < K e y > M e a s u r e s \ C S F _ M a x \ T a g I n f o \ V a l u e < / K e y > < / D i a g r a m O b j e c t K e y > < D i a g r a m O b j e c t K e y > < K e y > M e a s u r e s \ C S F _ M i n < / K e y > < / D i a g r a m O b j e c t K e y > < D i a g r a m O b j e c t K e y > < K e y > M e a s u r e s \ C S F _ M i n \ T a g I n f o \ F o r m u l a < / K e y > < / D i a g r a m O b j e c t K e y > < D i a g r a m O b j e c t K e y > < K e y > M e a s u r e s \ C S F _ M i n \ T a g I n f o \ V a l u e < / K e y > < / D i a g r a m O b j e c t K e y > < D i a g r a m O b j e c t K e y > < K e y > M e a s u r e s \ C S F _ R a n g e < / K e y > < / D i a g r a m O b j e c t K e y > < D i a g r a m O b j e c t K e y > < K e y > M e a s u r e s \ C S F _ R a n g e \ T a g I n f o \ F o r m u l a < / K e y > < / D i a g r a m O b j e c t K e y > < D i a g r a m O b j e c t K e y > < K e y > M e a s u r e s \ C S F _ R a n g e \ T a g I n f o \ V a l u e < / K e y > < / D i a g r a m O b j e c t K e y > < D i a g r a m O b j e c t K e y > < K e y > M e a s u r e s \ A v e r a g e   o f   C o n t r o l   S a v i n g s   F a c t o r < / K e y > < / D i a g r a m O b j e c t K e y > < D i a g r a m O b j e c t K e y > < K e y > M e a s u r e s \ A v e r a g e   o f   C o n t r o l   S a v i n g s   F a c t o r \ T a g I n f o \ F o r m u l a < / K e y > < / D i a g r a m O b j e c t K e y > < D i a g r a m O b j e c t K e y > < K e y > M e a s u r e s \ A v e r a g e   o f   C o n t r o l   S a v i n g s   F a c t o r \ T a g I n f o \ V a l u e < / K e y > < / D i a g r a m O b j e c t K e y > < D i a g r a m O b j e c t K e y > < K e y > M e a s u r e s \ C o u n t   o f   C o n t r o l   T y p e < / K e y > < / D i a g r a m O b j e c t K e y > < D i a g r a m O b j e c t K e y > < K e y > M e a s u r e s \ C o u n t   o f   C o n t r o l   T y p e \ T a g I n f o \ F o r m u l a < / K e y > < / D i a g r a m O b j e c t K e y > < D i a g r a m O b j e c t K e y > < K e y > M e a s u r e s \ C o u n t   o f   C o n t r o l   T y p e \ T a g I n f o \ V a l u e < / K e y > < / D i a g r a m O b j e c t K e y > < D i a g r a m O b j e c t K e y > < K e y > M e a s u r e s \ S u m   o f   C o n t r o l   S a v i n g s   F a c t o r < / K e y > < / D i a g r a m O b j e c t K e y > < D i a g r a m O b j e c t K e y > < K e y > M e a s u r e s \ S u m   o f   C o n t r o l   S a v i n g s   F a c t o r \ T a g I n f o \ F o r m u l a < / K e y > < / D i a g r a m O b j e c t K e y > < D i a g r a m O b j e c t K e y > < K e y > M e a s u r e s \ S u m   o f   C o n t r o l   S a v i n g s   F a c t o r \ T a g I n f o \ V a l u e < / K e y > < / D i a g r a m O b j e c t K e y > < D i a g r a m O b j e c t K e y > < K e y > C o l u m n s \ S t a t e   C o d e < / K e y > < / D i a g r a m O b j e c t K e y > < D i a g r a m O b j e c t K e y > < K e y > C o l u m n s \ S t a t e / P r o v i c e < / K e y > < / D i a g r a m O b j e c t K e y > < D i a g r a m O b j e c t K e y > < K e y > C o l u m n s \ M e a s u r e   N a m e < / K e y > < / D i a g r a m O b j e c t K e y > < D i a g r a m O b j e c t K e y > < K e y > C o l u m n s \ M e a s u r e   I D < / K e y > < / D i a g r a m O b j e c t K e y > < D i a g r a m O b j e c t K e y > < K e y > C o l u m n s \ P a g e   N u m b e r < / K e y > < / D i a g r a m O b j e c t K e y > < D i a g r a m O b j e c t K e y > < K e y > C o l u m n s \ C o n t r o l   T y p e < / K e y > < / D i a g r a m O b j e c t K e y > < D i a g r a m O b j e c t K e y > < K e y > C o l u m n s \ C o n t r o l   N a m e   i n   T R M < / K e y > < / D i a g r a m O b j e c t K e y > < D i a g r a m O b j e c t K e y > < K e y > C o l u m n s \ R e m o t e   o r   F i x t u r e   M o u n t e d < / K e y > < / D i a g r a m O b j e c t K e y > < D i a g r a m O b j e c t K e y > < K e y > C o l u m n s \ N C / E B   E l i g i b i l i t y < / K e y > < / D i a g r a m O b j e c t K e y > < D i a g r a m O b j e c t K e y > < K e y > C o l u m n s \ E f f e c t i v e   D a t e < / K e y > < / D i a g r a m O b j e c t K e y > < D i a g r a m O b j e c t K e y > < K e y > C o l u m n s \ E x p i r a t i o n   D a t e < / K e y > < / D i a g r a m O b j e c t K e y > < D i a g r a m O b j e c t K e y > < K e y > C o l u m n s \ C o n t r o l   S a v i n g s   F a c t o r < / K e y > < / D i a g r a m O b j e c t K e y > < D i a g r a m O b j e c t K e y > < K e y > C o l u m n s \ C o n t r o l l e d   W a t t s   I n p u t < / K e y > < / D i a g r a m O b j e c t K e y > < D i a g r a m O b j e c t K e y > < K e y > C o l u m n s \ C o n t r o l l e d   W a t t s < / K e y > < / D i a g r a m O b j e c t K e y > < D i a g r a m O b j e c t K e y > < K e y > C o l u m n s \ C o n t r o l l e d   W a t t s   U n i t s < / K e y > < / D i a g r a m O b j e c t K e y > < D i a g r a m O b j e c t K e y > < K e y > C o l u m n s \ M e a s u r e   L i f e < / K e y > < / D i a g r a m O b j e c t K e y > < D i a g r a m O b j e c t K e y > < K e y > C o l u m n s \ O p e r a t i n g   H o u r s   ( O f f i c e ) < / K e y > < / D i a g r a m O b j e c t K e y > < D i a g r a m O b j e c t K e y > < K e y > C o l u m n s \ O p e r a t i n g   H o u r s   ( M i s c ) < / K e y > < / D i a g r a m O b j e c t K e y > < D i a g r a m O b j e c t K e y > < K e y > C o l u m n s \ P e a k   C o i n c i d e n c e   F a c t o r < / K e y > < / D i a g r a m O b j e c t K e y > < D i a g r a m O b j e c t K e y > < K e y > C o l u m n s \ P e a k   S e a s o n < / K e y > < / D i a g r a m O b j e c t K e y > < D i a g r a m O b j e c t K e y > < K e y > C o l u m n s \ C o s t   I n p u t < / K e y > < / D i a g r a m O b j e c t K e y > < D i a g r a m O b j e c t K e y > < K e y > C o l u m n s \ C o s t < / K e y > < / D i a g r a m O b j e c t K e y > < D i a g r a m O b j e c t K e y > < K e y > C o l u m n s \ C o s t   U n i t s < / K e y > < / D i a g r a m O b j e c t K e y > < D i a g r a m O b j e c t K e y > < K e y > C o l u m n s \ C u r r e n c y < / K e y > < / D i a g r a m O b j e c t K e y > < D i a g r a m O b j e c t K e y > < K e y > C o l u m n s \ C x   R e q u i r e d < / K e y > < / D i a g r a m O b j e c t K e y > < D i a g r a m O b j e c t K e y > < K e y > C o l u m n s \ N o t e s < / K e y > < / D i a g r a m O b j e c t K e y > < D i a g r a m O b j e c t K e y > < K e y > L i n k s \ & l t ; C o l u m n s \ A v e r a g e   o f   C o n t r o l   S a v i n g s   F a c t o r & g t ; - & l t ; M e a s u r e s \ C o n t r o l   S a v i n g s   F a c t o r & g t ; < / K e y > < / D i a g r a m O b j e c t K e y > < D i a g r a m O b j e c t K e y > < K e y > L i n k s \ & l t ; C o l u m n s \ A v e r a g e   o f   C o n t r o l   S a v i n g s   F a c t o r & g t ; - & l t ; M e a s u r e s \ C o n t r o l   S a v i n g s   F a c t o r & g t ; \ C O L U M N < / K e y > < / D i a g r a m O b j e c t K e y > < D i a g r a m O b j e c t K e y > < K e y > L i n k s \ & l t ; C o l u m n s \ A v e r a g e   o f   C o n t r o l   S a v i n g s   F a c t o r & g t ; - & l t ; M e a s u r e s \ C o n t r o l   S a v i n g s   F a c t o r & g t ; \ M E A S U R E < / K e y > < / D i a g r a m O b j e c t K e y > < D i a g r a m O b j e c t K e y > < K e y > L i n k s \ & l t ; C o l u m n s \ C o u n t   o f   C o n t r o l   T y p e & g t ; - & l t ; M e a s u r e s \ C o n t r o l   T y p e & g t ; < / K e y > < / D i a g r a m O b j e c t K e y > < D i a g r a m O b j e c t K e y > < K e y > L i n k s \ & l t ; C o l u m n s \ C o u n t   o f   C o n t r o l   T y p e & g t ; - & l t ; M e a s u r e s \ C o n t r o l   T y p e & g t ; \ C O L U M N < / K e y > < / D i a g r a m O b j e c t K e y > < D i a g r a m O b j e c t K e y > < K e y > L i n k s \ & l t ; C o l u m n s \ C o u n t   o f   C o n t r o l   T y p e & g t ; - & l t ; M e a s u r e s \ C o n t r o l   T y p e & g t ; \ M E A S U R E < / K e y > < / D i a g r a m O b j e c t K e y > < D i a g r a m O b j e c t K e y > < K e y > L i n k s \ & l t ; C o l u m n s \ S u m   o f   C o n t r o l   S a v i n g s   F a c t o r & g t ; - & l t ; M e a s u r e s \ C o n t r o l   S a v i n g s   F a c t o r & g t ; < / K e y > < / D i a g r a m O b j e c t K e y > < D i a g r a m O b j e c t K e y > < K e y > L i n k s \ & l t ; C o l u m n s \ S u m   o f   C o n t r o l   S a v i n g s   F a c t o r & g t ; - & l t ; M e a s u r e s \ C o n t r o l   S a v i n g s   F a c t o r & g t ; \ C O L U M N < / K e y > < / D i a g r a m O b j e c t K e y > < D i a g r a m O b j e c t K e y > < K e y > L i n k s \ & l t ; C o l u m n s \ S u m   o f   C o n t r o l   S a v i n g s   F a c t o r & g t ; - & l t ; M e a s u r e s \ C o n t r o l   S a v i n g s   F a c t o r & g t ; \ M E A S U R E 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 M e a s u r e s \ C S F _ M a x < / K e y > < / a : K e y > < a : V a l u e   i : t y p e = " M e a s u r e G r i d N o d e V i e w S t a t e " > < L a y e d O u t > t r u e < / L a y e d O u t > < / a : V a l u e > < / a : K e y V a l u e O f D i a g r a m O b j e c t K e y a n y T y p e z b w N T n L X > < a : K e y V a l u e O f D i a g r a m O b j e c t K e y a n y T y p e z b w N T n L X > < a : K e y > < K e y > M e a s u r e s \ C S F _ M a x \ T a g I n f o \ F o r m u l a < / K e y > < / a : K e y > < a : V a l u e   i : t y p e = " M e a s u r e G r i d V i e w S t a t e I D i a g r a m T a g A d d i t i o n a l I n f o " / > < / a : K e y V a l u e O f D i a g r a m O b j e c t K e y a n y T y p e z b w N T n L X > < a : K e y V a l u e O f D i a g r a m O b j e c t K e y a n y T y p e z b w N T n L X > < a : K e y > < K e y > M e a s u r e s \ C S F _ M a x \ T a g I n f o \ V a l u e < / K e y > < / a : K e y > < a : V a l u e   i : t y p e = " M e a s u r e G r i d V i e w S t a t e I D i a g r a m T a g A d d i t i o n a l I n f o " / > < / a : K e y V a l u e O f D i a g r a m O b j e c t K e y a n y T y p e z b w N T n L X > < a : K e y V a l u e O f D i a g r a m O b j e c t K e y a n y T y p e z b w N T n L X > < a : K e y > < K e y > M e a s u r e s \ C S F _ M i n < / K e y > < / a : K e y > < a : V a l u e   i : t y p e = " M e a s u r e G r i d N o d e V i e w S t a t e " > < L a y e d O u t > t r u e < / L a y e d O u t > < R o w > 1 < / R o w > < / a : V a l u e > < / a : K e y V a l u e O f D i a g r a m O b j e c t K e y a n y T y p e z b w N T n L X > < a : K e y V a l u e O f D i a g r a m O b j e c t K e y a n y T y p e z b w N T n L X > < a : K e y > < K e y > M e a s u r e s \ C S F _ M i n \ T a g I n f o \ F o r m u l a < / K e y > < / a : K e y > < a : V a l u e   i : t y p e = " M e a s u r e G r i d V i e w S t a t e I D i a g r a m T a g A d d i t i o n a l I n f o " / > < / a : K e y V a l u e O f D i a g r a m O b j e c t K e y a n y T y p e z b w N T n L X > < a : K e y V a l u e O f D i a g r a m O b j e c t K e y a n y T y p e z b w N T n L X > < a : K e y > < K e y > M e a s u r e s \ C S F _ M i n \ T a g I n f o \ V a l u e < / K e y > < / a : K e y > < a : V a l u e   i : t y p e = " M e a s u r e G r i d V i e w S t a t e I D i a g r a m T a g A d d i t i o n a l I n f o " / > < / a : K e y V a l u e O f D i a g r a m O b j e c t K e y a n y T y p e z b w N T n L X > < a : K e y V a l u e O f D i a g r a m O b j e c t K e y a n y T y p e z b w N T n L X > < a : K e y > < K e y > M e a s u r e s \ C S F _ R a n g e < / K e y > < / a : K e y > < a : V a l u e   i : t y p e = " M e a s u r e G r i d N o d e V i e w S t a t e " > < L a y e d O u t > t r u e < / L a y e d O u t > < R o w > 2 < / R o w > < / a : V a l u e > < / a : K e y V a l u e O f D i a g r a m O b j e c t K e y a n y T y p e z b w N T n L X > < a : K e y V a l u e O f D i a g r a m O b j e c t K e y a n y T y p e z b w N T n L X > < a : K e y > < K e y > M e a s u r e s \ C S F _ R a n g e \ T a g I n f o \ F o r m u l a < / K e y > < / a : K e y > < a : V a l u e   i : t y p e = " M e a s u r e G r i d V i e w S t a t e I D i a g r a m T a g A d d i t i o n a l I n f o " / > < / a : K e y V a l u e O f D i a g r a m O b j e c t K e y a n y T y p e z b w N T n L X > < a : K e y V a l u e O f D i a g r a m O b j e c t K e y a n y T y p e z b w N T n L X > < a : K e y > < K e y > M e a s u r e s \ C S F _ R a n g e \ T a g I n f o \ V a l u e < / K e y > < / a : K e y > < a : V a l u e   i : t y p e = " M e a s u r e G r i d V i e w S t a t e I D i a g r a m T a g A d d i t i o n a l I n f o " / > < / a : K e y V a l u e O f D i a g r a m O b j e c t K e y a n y T y p e z b w N T n L X > < a : K e y V a l u e O f D i a g r a m O b j e c t K e y a n y T y p e z b w N T n L X > < a : K e y > < K e y > M e a s u r e s \ A v e r a g e   o f   C o n t r o l   S a v i n g s   F a c t o r < / K e y > < / a : K e y > < a : V a l u e   i : t y p e = " M e a s u r e G r i d N o d e V i e w S t a t e " > < C o l u m n > 1 0 < / C o l u m n > < L a y e d O u t > t r u e < / L a y e d O u t > < W a s U I I n v i s i b l e > t r u e < / W a s U I I n v i s i b l e > < / a : V a l u e > < / a : K e y V a l u e O f D i a g r a m O b j e c t K e y a n y T y p e z b w N T n L X > < a : K e y V a l u e O f D i a g r a m O b j e c t K e y a n y T y p e z b w N T n L X > < a : K e y > < K e y > M e a s u r e s \ A v e r a g e   o f   C o n t r o l   S a v i n g s   F a c t o r \ T a g I n f o \ F o r m u l a < / K e y > < / a : K e y > < a : V a l u e   i : t y p e = " M e a s u r e G r i d V i e w S t a t e I D i a g r a m T a g A d d i t i o n a l I n f o " / > < / a : K e y V a l u e O f D i a g r a m O b j e c t K e y a n y T y p e z b w N T n L X > < a : K e y V a l u e O f D i a g r a m O b j e c t K e y a n y T y p e z b w N T n L X > < a : K e y > < K e y > M e a s u r e s \ A v e r a g e   o f   C o n t r o l   S a v i n g s   F a c t o r \ T a g I n f o \ V a l u e < / K e y > < / a : K e y > < a : V a l u e   i : t y p e = " M e a s u r e G r i d V i e w S t a t e I D i a g r a m T a g A d d i t i o n a l I n f o " / > < / a : K e y V a l u e O f D i a g r a m O b j e c t K e y a n y T y p e z b w N T n L X > < a : K e y V a l u e O f D i a g r a m O b j e c t K e y a n y T y p e z b w N T n L X > < a : K e y > < K e y > M e a s u r e s \ C o u n t   o f   C o n t r o l   T y p e < / K e y > < / a : K e y > < a : V a l u e   i : t y p e = " M e a s u r e G r i d N o d e V i e w S t a t e " > < C o l u m n > 4 < / C o l u m n > < L a y e d O u t > t r u e < / L a y e d O u t > < W a s U I I n v i s i b l e > t r u e < / W a s U I I n v i s i b l e > < / a : V a l u e > < / a : K e y V a l u e O f D i a g r a m O b j e c t K e y a n y T y p e z b w N T n L X > < a : K e y V a l u e O f D i a g r a m O b j e c t K e y a n y T y p e z b w N T n L X > < a : K e y > < K e y > M e a s u r e s \ C o u n t   o f   C o n t r o l   T y p e \ T a g I n f o \ F o r m u l a < / K e y > < / a : K e y > < a : V a l u e   i : t y p e = " M e a s u r e G r i d V i e w S t a t e I D i a g r a m T a g A d d i t i o n a l I n f o " / > < / a : K e y V a l u e O f D i a g r a m O b j e c t K e y a n y T y p e z b w N T n L X > < a : K e y V a l u e O f D i a g r a m O b j e c t K e y a n y T y p e z b w N T n L X > < a : K e y > < K e y > M e a s u r e s \ C o u n t   o f   C o n t r o l   T y p e \ T a g I n f o \ V a l u e < / K e y > < / a : K e y > < a : V a l u e   i : t y p e = " M e a s u r e G r i d V i e w S t a t e I D i a g r a m T a g A d d i t i o n a l I n f o " / > < / a : K e y V a l u e O f D i a g r a m O b j e c t K e y a n y T y p e z b w N T n L X > < a : K e y V a l u e O f D i a g r a m O b j e c t K e y a n y T y p e z b w N T n L X > < a : K e y > < K e y > M e a s u r e s \ S u m   o f   C o n t r o l   S a v i n g s   F a c t o r < / K e y > < / a : K e y > < a : V a l u e   i : t y p e = " M e a s u r e G r i d N o d e V i e w S t a t e " > < C o l u m n > 1 0 < / C o l u m n > < L a y e d O u t > t r u e < / L a y e d O u t > < W a s U I I n v i s i b l e > t r u e < / W a s U I I n v i s i b l e > < / a : V a l u e > < / a : K e y V a l u e O f D i a g r a m O b j e c t K e y a n y T y p e z b w N T n L X > < a : K e y V a l u e O f D i a g r a m O b j e c t K e y a n y T y p e z b w N T n L X > < a : K e y > < K e y > M e a s u r e s \ S u m   o f   C o n t r o l   S a v i n g s   F a c t o r \ T a g I n f o \ F o r m u l a < / K e y > < / a : K e y > < a : V a l u e   i : t y p e = " M e a s u r e G r i d V i e w S t a t e I D i a g r a m T a g A d d i t i o n a l I n f o " / > < / a : K e y V a l u e O f D i a g r a m O b j e c t K e y a n y T y p e z b w N T n L X > < a : K e y V a l u e O f D i a g r a m O b j e c t K e y a n y T y p e z b w N T n L X > < a : K e y > < K e y > M e a s u r e s \ S u m   o f   C o n t r o l   S a v i n g s   F a c t o r \ T a g I n f o \ V a l u e < / K e y > < / a : K e y > < a : V a l u e   i : t y p e = " M e a s u r e G r i d V i e w S t a t e I D i a g r a m T a g A d d i t i o n a l I n f o " / > < / a : K e y V a l u e O f D i a g r a m O b j e c t K e y a n y T y p e z b w N T n L X > < a : K e y V a l u e O f D i a g r a m O b j e c t K e y a n y T y p e z b w N T n L X > < a : K e y > < K e y > C o l u m n s \ S t a t e   C o d e < / K e y > < / a : K e y > < a : V a l u e   i : t y p e = " M e a s u r e G r i d N o d e V i e w S t a t e " > < L a y e d O u t > t r u e < / L a y e d O u t > < / a : V a l u e > < / a : K e y V a l u e O f D i a g r a m O b j e c t K e y a n y T y p e z b w N T n L X > < a : K e y V a l u e O f D i a g r a m O b j e c t K e y a n y T y p e z b w N T n L X > < a : K e y > < K e y > C o l u m n s \ S t a t e / P r o v i c e < / K e y > < / a : K e y > < a : V a l u e   i : t y p e = " M e a s u r e G r i d N o d e V i e w S t a t e " > < C o l u m n > 2 5 < / C o l u m n > < L a y e d O u t > t r u e < / L a y e d O u t > < / a : V a l u e > < / a : K e y V a l u e O f D i a g r a m O b j e c t K e y a n y T y p e z b w N T n L X > < a : K e y V a l u e O f D i a g r a m O b j e c t K e y a n y T y p e z b w N T n L X > < a : K e y > < K e y > C o l u m n s \ M e a s u r e   N a m e < / K e y > < / a : K e y > < a : V a l u e   i : t y p e = " M e a s u r e G r i d N o d e V i e w S t a t e " > < C o l u m n > 1 < / C o l u m n > < L a y e d O u t > t r u e < / L a y e d O u t > < / a : V a l u e > < / a : K e y V a l u e O f D i a g r a m O b j e c t K e y a n y T y p e z b w N T n L X > < a : K e y V a l u e O f D i a g r a m O b j e c t K e y a n y T y p e z b w N T n L X > < a : K e y > < K e y > C o l u m n s \ M e a s u r e   I D < / K e y > < / a : K e y > < a : V a l u e   i : t y p e = " M e a s u r e G r i d N o d e V i e w S t a t e " > < C o l u m n > 2 < / C o l u m n > < L a y e d O u t > t r u e < / L a y e d O u t > < / a : V a l u e > < / a : K e y V a l u e O f D i a g r a m O b j e c t K e y a n y T y p e z b w N T n L X > < a : K e y V a l u e O f D i a g r a m O b j e c t K e y a n y T y p e z b w N T n L X > < a : K e y > < K e y > C o l u m n s \ P a g e   N u m b e r < / K e y > < / a : K e y > < a : V a l u e   i : t y p e = " M e a s u r e G r i d N o d e V i e w S t a t e " > < C o l u m n > 3 < / C o l u m n > < L a y e d O u t > t r u e < / L a y e d O u t > < / a : V a l u e > < / a : K e y V a l u e O f D i a g r a m O b j e c t K e y a n y T y p e z b w N T n L X > < a : K e y V a l u e O f D i a g r a m O b j e c t K e y a n y T y p e z b w N T n L X > < a : K e y > < K e y > C o l u m n s \ C o n t r o l   T y p e < / K e y > < / a : K e y > < a : V a l u e   i : t y p e = " M e a s u r e G r i d N o d e V i e w S t a t e " > < C o l u m n > 4 < / C o l u m n > < L a y e d O u t > t r u e < / L a y e d O u t > < / a : V a l u e > < / a : K e y V a l u e O f D i a g r a m O b j e c t K e y a n y T y p e z b w N T n L X > < a : K e y V a l u e O f D i a g r a m O b j e c t K e y a n y T y p e z b w N T n L X > < a : K e y > < K e y > C o l u m n s \ C o n t r o l   N a m e   i n   T R M < / K e y > < / a : K e y > < a : V a l u e   i : t y p e = " M e a s u r e G r i d N o d e V i e w S t a t e " > < C o l u m n > 5 < / C o l u m n > < L a y e d O u t > t r u e < / L a y e d O u t > < / a : V a l u e > < / a : K e y V a l u e O f D i a g r a m O b j e c t K e y a n y T y p e z b w N T n L X > < a : K e y V a l u e O f D i a g r a m O b j e c t K e y a n y T y p e z b w N T n L X > < a : K e y > < K e y > C o l u m n s \ R e m o t e   o r   F i x t u r e   M o u n t e d < / K e y > < / a : K e y > < a : V a l u e   i : t y p e = " M e a s u r e G r i d N o d e V i e w S t a t e " > < C o l u m n > 6 < / C o l u m n > < L a y e d O u t > t r u e < / L a y e d O u t > < / a : V a l u e > < / a : K e y V a l u e O f D i a g r a m O b j e c t K e y a n y T y p e z b w N T n L X > < a : K e y V a l u e O f D i a g r a m O b j e c t K e y a n y T y p e z b w N T n L X > < a : K e y > < K e y > C o l u m n s \ N C / E B   E l i g i b i l i t y < / K e y > < / a : K e y > < a : V a l u e   i : t y p e = " M e a s u r e G r i d N o d e V i e w S t a t e " > < C o l u m n > 7 < / C o l u m n > < L a y e d O u t > t r u e < / L a y e d O u t > < / a : V a l u e > < / a : K e y V a l u e O f D i a g r a m O b j e c t K e y a n y T y p e z b w N T n L X > < a : K e y V a l u e O f D i a g r a m O b j e c t K e y a n y T y p e z b w N T n L X > < a : K e y > < K e y > C o l u m n s \ E f f e c t i v e   D a t e < / K e y > < / a : K e y > < a : V a l u e   i : t y p e = " M e a s u r e G r i d N o d e V i e w S t a t e " > < C o l u m n > 8 < / C o l u m n > < L a y e d O u t > t r u e < / L a y e d O u t > < / a : V a l u e > < / a : K e y V a l u e O f D i a g r a m O b j e c t K e y a n y T y p e z b w N T n L X > < a : K e y V a l u e O f D i a g r a m O b j e c t K e y a n y T y p e z b w N T n L X > < a : K e y > < K e y > C o l u m n s \ E x p i r a t i o n   D a t e < / K e y > < / a : K e y > < a : V a l u e   i : t y p e = " M e a s u r e G r i d N o d e V i e w S t a t e " > < C o l u m n > 9 < / C o l u m n > < L a y e d O u t > t r u e < / L a y e d O u t > < / a : V a l u e > < / a : K e y V a l u e O f D i a g r a m O b j e c t K e y a n y T y p e z b w N T n L X > < a : K e y V a l u e O f D i a g r a m O b j e c t K e y a n y T y p e z b w N T n L X > < a : K e y > < K e y > C o l u m n s \ C o n t r o l   S a v i n g s   F a c t o r < / K e y > < / a : K e y > < a : V a l u e   i : t y p e = " M e a s u r e G r i d N o d e V i e w S t a t e " > < C o l u m n > 1 0 < / C o l u m n > < L a y e d O u t > t r u e < / L a y e d O u t > < / a : V a l u e > < / a : K e y V a l u e O f D i a g r a m O b j e c t K e y a n y T y p e z b w N T n L X > < a : K e y V a l u e O f D i a g r a m O b j e c t K e y a n y T y p e z b w N T n L X > < a : K e y > < K e y > C o l u m n s \ C o n t r o l l e d   W a t t s   I n p u t < / K e y > < / a : K e y > < a : V a l u e   i : t y p e = " M e a s u r e G r i d N o d e V i e w S t a t e " > < C o l u m n > 1 1 < / C o l u m n > < L a y e d O u t > t r u e < / L a y e d O u t > < / a : V a l u e > < / a : K e y V a l u e O f D i a g r a m O b j e c t K e y a n y T y p e z b w N T n L X > < a : K e y V a l u e O f D i a g r a m O b j e c t K e y a n y T y p e z b w N T n L X > < a : K e y > < K e y > C o l u m n s \ C o n t r o l l e d   W a t t s < / K e y > < / a : K e y > < a : V a l u e   i : t y p e = " M e a s u r e G r i d N o d e V i e w S t a t e " > < C o l u m n > 1 2 < / C o l u m n > < L a y e d O u t > t r u e < / L a y e d O u t > < / a : V a l u e > < / a : K e y V a l u e O f D i a g r a m O b j e c t K e y a n y T y p e z b w N T n L X > < a : K e y V a l u e O f D i a g r a m O b j e c t K e y a n y T y p e z b w N T n L X > < a : K e y > < K e y > C o l u m n s \ C o n t r o l l e d   W a t t s   U n i t s < / K e y > < / a : K e y > < a : V a l u e   i : t y p e = " M e a s u r e G r i d N o d e V i e w S t a t e " > < C o l u m n > 1 3 < / C o l u m n > < L a y e d O u t > t r u e < / L a y e d O u t > < / a : V a l u e > < / a : K e y V a l u e O f D i a g r a m O b j e c t K e y a n y T y p e z b w N T n L X > < a : K e y V a l u e O f D i a g r a m O b j e c t K e y a n y T y p e z b w N T n L X > < a : K e y > < K e y > C o l u m n s \ M e a s u r e   L i f e < / K e y > < / a : K e y > < a : V a l u e   i : t y p e = " M e a s u r e G r i d N o d e V i e w S t a t e " > < C o l u m n > 1 4 < / C o l u m n > < L a y e d O u t > t r u e < / L a y e d O u t > < / a : V a l u e > < / a : K e y V a l u e O f D i a g r a m O b j e c t K e y a n y T y p e z b w N T n L X > < a : K e y V a l u e O f D i a g r a m O b j e c t K e y a n y T y p e z b w N T n L X > < a : K e y > < K e y > C o l u m n s \ O p e r a t i n g   H o u r s   ( O f f i c e ) < / K e y > < / a : K e y > < a : V a l u e   i : t y p e = " M e a s u r e G r i d N o d e V i e w S t a t e " > < C o l u m n > 1 5 < / C o l u m n > < L a y e d O u t > t r u e < / L a y e d O u t > < / a : V a l u e > < / a : K e y V a l u e O f D i a g r a m O b j e c t K e y a n y T y p e z b w N T n L X > < a : K e y V a l u e O f D i a g r a m O b j e c t K e y a n y T y p e z b w N T n L X > < a : K e y > < K e y > C o l u m n s \ O p e r a t i n g   H o u r s   ( M i s c ) < / K e y > < / a : K e y > < a : V a l u e   i : t y p e = " M e a s u r e G r i d N o d e V i e w S t a t e " > < C o l u m n > 1 6 < / C o l u m n > < L a y e d O u t > t r u e < / L a y e d O u t > < / a : V a l u e > < / a : K e y V a l u e O f D i a g r a m O b j e c t K e y a n y T y p e z b w N T n L X > < a : K e y V a l u e O f D i a g r a m O b j e c t K e y a n y T y p e z b w N T n L X > < a : K e y > < K e y > C o l u m n s \ P e a k   C o i n c i d e n c e   F a c t o r < / K e y > < / a : K e y > < a : V a l u e   i : t y p e = " M e a s u r e G r i d N o d e V i e w S t a t e " > < C o l u m n > 1 7 < / C o l u m n > < L a y e d O u t > t r u e < / L a y e d O u t > < / a : V a l u e > < / a : K e y V a l u e O f D i a g r a m O b j e c t K e y a n y T y p e z b w N T n L X > < a : K e y V a l u e O f D i a g r a m O b j e c t K e y a n y T y p e z b w N T n L X > < a : K e y > < K e y > C o l u m n s \ P e a k   S e a s o n < / K e y > < / a : K e y > < a : V a l u e   i : t y p e = " M e a s u r e G r i d N o d e V i e w S t a t e " > < C o l u m n > 1 8 < / C o l u m n > < L a y e d O u t > t r u e < / L a y e d O u t > < / a : V a l u e > < / a : K e y V a l u e O f D i a g r a m O b j e c t K e y a n y T y p e z b w N T n L X > < a : K e y V a l u e O f D i a g r a m O b j e c t K e y a n y T y p e z b w N T n L X > < a : K e y > < K e y > C o l u m n s \ C o s t   I n p u t < / K e y > < / a : K e y > < a : V a l u e   i : t y p e = " M e a s u r e G r i d N o d e V i e w S t a t e " > < C o l u m n > 1 9 < / C o l u m n > < L a y e d O u t > t r u e < / L a y e d O u t > < / a : V a l u e > < / a : K e y V a l u e O f D i a g r a m O b j e c t K e y a n y T y p e z b w N T n L X > < a : K e y V a l u e O f D i a g r a m O b j e c t K e y a n y T y p e z b w N T n L X > < a : K e y > < K e y > C o l u m n s \ C o s t < / K e y > < / a : K e y > < a : V a l u e   i : t y p e = " M e a s u r e G r i d N o d e V i e w S t a t e " > < C o l u m n > 2 0 < / C o l u m n > < L a y e d O u t > t r u e < / L a y e d O u t > < / a : V a l u e > < / a : K e y V a l u e O f D i a g r a m O b j e c t K e y a n y T y p e z b w N T n L X > < a : K e y V a l u e O f D i a g r a m O b j e c t K e y a n y T y p e z b w N T n L X > < a : K e y > < K e y > C o l u m n s \ C o s t   U n i t s < / K e y > < / a : K e y > < a : V a l u e   i : t y p e = " M e a s u r e G r i d N o d e V i e w S t a t e " > < C o l u m n > 2 1 < / C o l u m n > < L a y e d O u t > t r u e < / L a y e d O u t > < / a : V a l u e > < / a : K e y V a l u e O f D i a g r a m O b j e c t K e y a n y T y p e z b w N T n L X > < a : K e y V a l u e O f D i a g r a m O b j e c t K e y a n y T y p e z b w N T n L X > < a : K e y > < K e y > C o l u m n s \ C u r r e n c y < / K e y > < / a : K e y > < a : V a l u e   i : t y p e = " M e a s u r e G r i d N o d e V i e w S t a t e " > < C o l u m n > 2 2 < / C o l u m n > < L a y e d O u t > t r u e < / L a y e d O u t > < / a : V a l u e > < / a : K e y V a l u e O f D i a g r a m O b j e c t K e y a n y T y p e z b w N T n L X > < a : K e y V a l u e O f D i a g r a m O b j e c t K e y a n y T y p e z b w N T n L X > < a : K e y > < K e y > C o l u m n s \ C x   R e q u i r e d < / K e y > < / a : K e y > < a : V a l u e   i : t y p e = " M e a s u r e G r i d N o d e V i e w S t a t e " > < C o l u m n > 2 3 < / C o l u m n > < L a y e d O u t > t r u e < / L a y e d O u t > < / a : V a l u e > < / a : K e y V a l u e O f D i a g r a m O b j e c t K e y a n y T y p e z b w N T n L X > < a : K e y V a l u e O f D i a g r a m O b j e c t K e y a n y T y p e z b w N T n L X > < a : K e y > < K e y > C o l u m n s \ N o t e s < / K e y > < / a : K e y > < a : V a l u e   i : t y p e = " M e a s u r e G r i d N o d e V i e w S t a t e " > < C o l u m n > 2 4 < / C o l u m n > < L a y e d O u t > t r u e < / L a y e d O u t > < / a : V a l u e > < / a : K e y V a l u e O f D i a g r a m O b j e c t K e y a n y T y p e z b w N T n L X > < a : K e y V a l u e O f D i a g r a m O b j e c t K e y a n y T y p e z b w N T n L X > < a : K e y > < K e y > L i n k s \ & l t ; C o l u m n s \ A v e r a g e   o f   C o n t r o l   S a v i n g s   F a c t o r & g t ; - & l t ; M e a s u r e s \ C o n t r o l   S a v i n g s   F a c t o r & g t ; < / K e y > < / a : K e y > < a : V a l u e   i : t y p e = " M e a s u r e G r i d V i e w S t a t e I D i a g r a m L i n k " / > < / a : K e y V a l u e O f D i a g r a m O b j e c t K e y a n y T y p e z b w N T n L X > < a : K e y V a l u e O f D i a g r a m O b j e c t K e y a n y T y p e z b w N T n L X > < a : K e y > < K e y > L i n k s \ & l t ; C o l u m n s \ A v e r a g e   o f   C o n t r o l   S a v i n g s   F a c t o r & g t ; - & l t ; M e a s u r e s \ C o n t r o l   S a v i n g s   F a c t o r & g t ; \ C O L U M N < / K e y > < / a : K e y > < a : V a l u e   i : t y p e = " M e a s u r e G r i d V i e w S t a t e I D i a g r a m L i n k E n d p o i n t " / > < / a : K e y V a l u e O f D i a g r a m O b j e c t K e y a n y T y p e z b w N T n L X > < a : K e y V a l u e O f D i a g r a m O b j e c t K e y a n y T y p e z b w N T n L X > < a : K e y > < K e y > L i n k s \ & l t ; C o l u m n s \ A v e r a g e   o f   C o n t r o l   S a v i n g s   F a c t o r & g t ; - & l t ; M e a s u r e s \ C o n t r o l   S a v i n g s   F a c t o r & g t ; \ M E A S U R E < / K e y > < / a : K e y > < a : V a l u e   i : t y p e = " M e a s u r e G r i d V i e w S t a t e I D i a g r a m L i n k E n d p o i n t " / > < / a : K e y V a l u e O f D i a g r a m O b j e c t K e y a n y T y p e z b w N T n L X > < a : K e y V a l u e O f D i a g r a m O b j e c t K e y a n y T y p e z b w N T n L X > < a : K e y > < K e y > L i n k s \ & l t ; C o l u m n s \ C o u n t   o f   C o n t r o l   T y p e & g t ; - & l t ; M e a s u r e s \ C o n t r o l   T y p e & g t ; < / K e y > < / a : K e y > < a : V a l u e   i : t y p e = " M e a s u r e G r i d V i e w S t a t e I D i a g r a m L i n k " / > < / a : K e y V a l u e O f D i a g r a m O b j e c t K e y a n y T y p e z b w N T n L X > < a : K e y V a l u e O f D i a g r a m O b j e c t K e y a n y T y p e z b w N T n L X > < a : K e y > < K e y > L i n k s \ & l t ; C o l u m n s \ C o u n t   o f   C o n t r o l   T y p e & g t ; - & l t ; M e a s u r e s \ C o n t r o l   T y p e & g t ; \ C O L U M N < / K e y > < / a : K e y > < a : V a l u e   i : t y p e = " M e a s u r e G r i d V i e w S t a t e I D i a g r a m L i n k E n d p o i n t " / > < / a : K e y V a l u e O f D i a g r a m O b j e c t K e y a n y T y p e z b w N T n L X > < a : K e y V a l u e O f D i a g r a m O b j e c t K e y a n y T y p e z b w N T n L X > < a : K e y > < K e y > L i n k s \ & l t ; C o l u m n s \ C o u n t   o f   C o n t r o l   T y p e & g t ; - & l t ; M e a s u r e s \ C o n t r o l   T y p e & g t ; \ M E A S U R E < / K e y > < / a : K e y > < a : V a l u e   i : t y p e = " M e a s u r e G r i d V i e w S t a t e I D i a g r a m L i n k E n d p o i n t " / > < / a : K e y V a l u e O f D i a g r a m O b j e c t K e y a n y T y p e z b w N T n L X > < a : K e y V a l u e O f D i a g r a m O b j e c t K e y a n y T y p e z b w N T n L X > < a : K e y > < K e y > L i n k s \ & l t ; C o l u m n s \ S u m   o f   C o n t r o l   S a v i n g s   F a c t o r & g t ; - & l t ; M e a s u r e s \ C o n t r o l   S a v i n g s   F a c t o r & g t ; < / K e y > < / a : K e y > < a : V a l u e   i : t y p e = " M e a s u r e G r i d V i e w S t a t e I D i a g r a m L i n k " / > < / a : K e y V a l u e O f D i a g r a m O b j e c t K e y a n y T y p e z b w N T n L X > < a : K e y V a l u e O f D i a g r a m O b j e c t K e y a n y T y p e z b w N T n L X > < a : K e y > < K e y > L i n k s \ & l t ; C o l u m n s \ S u m   o f   C o n t r o l   S a v i n g s   F a c t o r & g t ; - & l t ; M e a s u r e s \ C o n t r o l   S a v i n g s   F a c t o r & g t ; \ C O L U M N < / K e y > < / a : K e y > < a : V a l u e   i : t y p e = " M e a s u r e G r i d V i e w S t a t e I D i a g r a m L i n k E n d p o i n t " / > < / a : K e y V a l u e O f D i a g r a m O b j e c t K e y a n y T y p e z b w N T n L X > < a : K e y V a l u e O f D i a g r a m O b j e c t K e y a n y T y p e z b w N T n L X > < a : K e y > < K e y > L i n k s \ & l t ; C o l u m n s \ S u m   o f   C o n t r o l   S a v i n g s   F a c t o r & g t ; - & l t ; M e a s u r e s \ C o n t r o l   S a v i n g s   F a c t o r & g t ; \ M E A S U R E < / K e y > < / a : K e y > < a : V a l u e   i : t y p e = " M e a s u r e G r i d V i e w S t a t e I D i a g r a m L i n k E n d p o i n t " / > < / a : K e y V a l u e O f D i a g r a m O b j e c t K e y a n y T y p e z b w N T n L X > < / V i e w S t a t e s > < / D i a g r a m M a n a g e r . S e r i a l i z a b l e D i a g r a m > < D i a g r a m M a n a g e r . S e r i a l i z a b l e D i a g r a m > < A d a p t e r   i : t y p e = " M e a s u r e D i a g r a m S a n d b o x A d a p t e r " > < T a b l e N a m e > C o n t r o l _ T y p e _ R e f < / 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 C o n t r o l _ T y p e _ R e f < / 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 C o l u m n s \ C o n t r o l   T y p e < / K e y > < / D i a g r a m O b j e c t K e y > < D i a g r a m O b j e c t K e y > < K e y > C o l u m n s \ C o n t r o l   D e s c r i p t i o n < / K e y > < / D i a g r a m O b j e c t K e y > < D i a g r a m O b j e c t K e y > < K e y > C o l u m n s \ S o r t   O r d e r 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 C o l u m n s \ C o n t r o l   T y p e < / K e y > < / a : K e y > < a : V a l u e   i : t y p e = " M e a s u r e G r i d N o d e V i e w S t a t e " > < L a y e d O u t > t r u e < / L a y e d O u t > < / a : V a l u e > < / a : K e y V a l u e O f D i a g r a m O b j e c t K e y a n y T y p e z b w N T n L X > < a : K e y V a l u e O f D i a g r a m O b j e c t K e y a n y T y p e z b w N T n L X > < a : K e y > < K e y > C o l u m n s \ C o n t r o l   D e s c r i p t i o n < / K e y > < / a : K e y > < a : V a l u e   i : t y p e = " M e a s u r e G r i d N o d e V i e w S t a t e " > < C o l u m n > 1 < / C o l u m n > < L a y e d O u t > t r u e < / L a y e d O u t > < / a : V a l u e > < / a : K e y V a l u e O f D i a g r a m O b j e c t K e y a n y T y p e z b w N T n L X > < a : K e y V a l u e O f D i a g r a m O b j e c t K e y a n y T y p e z b w N T n L X > < a : K e y > < K e y > C o l u m n s \ S o r t   O r d e r < / K e y > < / a : K e y > < a : V a l u e   i : t y p e = " M e a s u r e G r i d N o d e V i e w S t a t e " > < C o l u m n > 2 < / C o l u m n > < L a y e d O u t > t r u e < / L a y e d O u t > < / a : V a l u e > < / a : K e y V a l u e O f D i a g r a m O b j e c t K e y a n y T y p e z b w N T n L X > < / V i e w S t a t e s > < / D i a g r a m M a n a g e r . S e r i a l i z a b l e D i a g r a m > < / A r r a y O f D i a g r a m M a n a g e r . S e r i a l i z a b l e D i a g r a m > ] ] > < / C u s t o m C o n t e n t > < / G e m i n i > 
</file>

<file path=customXml/item22.xml>��< ? x m l   v e r s i o n = " 1 . 0 "   e n c o d i n g = " U T F - 1 6 " ? > < G e m i n i   x m l n s = " h t t p : / / g e m i n i / p i v o t c u s t o m i z a t i o n / M a n u a l C a l c M o d e " > < C u s t o m C o n t e n t > < ! [ C D A T A [ F a l s e ] ] > < / C u s t o m C o n t e n t > < / G e m i n i > 
</file>

<file path=customXml/item23.xml>��< ? x m l   v e r s i o n = " 1 . 0 "   e n c o d i n g = " U T F - 1 6 " ? > < G e m i n i   x m l n s = " h t t p : / / g e m i n i / p i v o t c u s t o m i z a t i o n / T a b l e O r d e r " > < C u s t o m C o n t e n t > < ! [ C D A T A [ T R M _ D B , T R M _ S o u r c e s , C o n t r o l _ T y p e _ R e f ] ] > < / C u s t o m C o n t e n t > < / G e m i n i > 
</file>

<file path=customXml/item24.xml>��< ? x m l   v e r s i o n = " 1 . 0 "   e n c o d i n g = " U T F - 1 6 " ? > < G e m i n i   x m l n s = " h t t p : / / g e m i n i / p i v o t c u s t o m i z a t i o n / T a b l e X M L _ T R M _ S o u r c e s " > < C u s t o m C o n t e n t > < ! [ C D A T A [ < T a b l e W i d g e t G r i d S e r i a l i z a t i o n   x m l n s : x s d = " h t t p : / / w w w . w 3 . o r g / 2 0 0 1 / X M L S c h e m a "   x m l n s : x s i = " h t t p : / / w w w . w 3 . o r g / 2 0 0 1 / X M L S c h e m a - i n s t a n c e " > < C o l u m n S u g g e s t e d T y p e   / > < C o l u m n F o r m a t   / > < C o l u m n A c c u r a c y   / > < C o l u m n C u r r e n c y S y m b o l   / > < C o l u m n P o s i t i v e P a t t e r n   / > < C o l u m n N e g a t i v e P a t t e r n   / > < C o l u m n W i d t h s > < i t e m > < k e y > < s t r i n g > C o u n t r y < / s t r i n g > < / k e y > < v a l u e > < i n t > 8 5 < / i n t > < / v a l u e > < / i t e m > < i t e m > < k e y > < s t r i n g > R e g i o n < / s t r i n g > < / k e y > < v a l u e > < i n t > 7 9 < / i n t > < / v a l u e > < / i t e m > < i t e m > < k e y > < s t r i n g > S t a t e / P r o v i n c e < / s t r i n g > < / k e y > < v a l u e > < i n t > 1 2 8 < / i n t > < / v a l u e > < / i t e m > < i t e m > < k e y > < s t r i n g > S t a t e   C o d e < / s t r i n g > < / k e y > < v a l u e > < i n t > 1 0 3 < / i n t > < / v a l u e > < / i t e m > < i t e m > < k e y > < s t r i n g > R e s o u r c e < / s t r i n g > < / k e y > < v a l u e > < i n t > 9 3 < / i n t > < / v a l u e > < / i t e m > < i t e m > < k e y > < s t r i n g > V e r s i o n < / s t r i n g > < / k e y > < v a l u e > < i n t > 8 3 < / i n t > < / v a l u e > < / i t e m > < i t e m > < k e y > < s t r i n g > E f f e c t i v e   D a t e < / s t r i n g > < / k e y > < v a l u e > < i n t > 1 2 1 < / i n t > < / v a l u e > < / i t e m > < i t e m > < k e y > < s t r i n g > P u b l i c < / s t r i n g > < / k e y > < v a l u e > < i n t > 7 4 < / i n t > < / v a l u e > < / i t e m > < i t e m > < k e y > < s t r i n g > S t a t u s < / s t r i n g > < / k e y > < v a l u e > < i n t > 7 4 < / i n t > < / v a l u e > < / i t e m > < i t e m > < k e y > < s t r i n g > T y p e < / s t r i n g > < / k e y > < v a l u e > < i n t > 6 5 < / i n t > < / v a l u e > < / i t e m > < i t e m > < k e y > < s t r i n g > D o w n l o a d e d ? < / s t r i n g > < / k e y > < v a l u e > < i n t > 1 2 2 < / i n t > < / v a l u e > < / i t e m > < i t e m > < k e y > < s t r i n g > N L C   F l a g < / s t r i n g > < / k e y > < v a l u e > < i n t > 8 8 < / i n t > < / v a l u e > < / i t e m > < i t e m > < k e y > < s t r i n g > L L L C   F l a g < / s t r i n g > < / k e y > < v a l u e > < i n t > 9 0 < / i n t > < / v a l u e > < / i t e m > < i t e m > < k e y > < s t r i n g > N L C   P r e v a l e n c e < / s t r i n g > < / k e y > < v a l u e > < i n t > 1 3 2 < / i n t > < / v a l u e > < / i t e m > < i t e m > < k e y > < s t r i n g > E x t e r n a l   L i n k < / s t r i n g > < / k e y > < v a l u e > < i n t > 1 1 5 < / i n t > < / v a l u e > < / i t e m > < / C o l u m n W i d t h s > < C o l u m n D i s p l a y I n d e x > < i t e m > < k e y > < s t r i n g > C o u n t r y < / s t r i n g > < / k e y > < v a l u e > < i n t > 0 < / i n t > < / v a l u e > < / i t e m > < i t e m > < k e y > < s t r i n g > R e g i o n < / s t r i n g > < / k e y > < v a l u e > < i n t > 1 < / i n t > < / v a l u e > < / i t e m > < i t e m > < k e y > < s t r i n g > S t a t e / P r o v i n c e < / s t r i n g > < / k e y > < v a l u e > < i n t > 2 < / i n t > < / v a l u e > < / i t e m > < i t e m > < k e y > < s t r i n g > S t a t e   C o d e < / s t r i n g > < / k e y > < v a l u e > < i n t > 3 < / i n t > < / v a l u e > < / i t e m > < i t e m > < k e y > < s t r i n g > R e s o u r c e < / s t r i n g > < / k e y > < v a l u e > < i n t > 4 < / i n t > < / v a l u e > < / i t e m > < i t e m > < k e y > < s t r i n g > V e r s i o n < / s t r i n g > < / k e y > < v a l u e > < i n t > 5 < / i n t > < / v a l u e > < / i t e m > < i t e m > < k e y > < s t r i n g > E f f e c t i v e   D a t e < / s t r i n g > < / k e y > < v a l u e > < i n t > 6 < / i n t > < / v a l u e > < / i t e m > < i t e m > < k e y > < s t r i n g > P u b l i c < / s t r i n g > < / k e y > < v a l u e > < i n t > 7 < / i n t > < / v a l u e > < / i t e m > < i t e m > < k e y > < s t r i n g > S t a t u s < / s t r i n g > < / k e y > < v a l u e > < i n t > 8 < / i n t > < / v a l u e > < / i t e m > < i t e m > < k e y > < s t r i n g > T y p e < / s t r i n g > < / k e y > < v a l u e > < i n t > 9 < / i n t > < / v a l u e > < / i t e m > < i t e m > < k e y > < s t r i n g > D o w n l o a d e d ? < / s t r i n g > < / k e y > < v a l u e > < i n t > 1 0 < / i n t > < / v a l u e > < / i t e m > < i t e m > < k e y > < s t r i n g > N L C   F l a g < / s t r i n g > < / k e y > < v a l u e > < i n t > 1 1 < / i n t > < / v a l u e > < / i t e m > < i t e m > < k e y > < s t r i n g > L L L C   F l a g < / s t r i n g > < / k e y > < v a l u e > < i n t > 1 2 < / i n t > < / v a l u e > < / i t e m > < i t e m > < k e y > < s t r i n g > N L C   P r e v a l e n c e < / s t r i n g > < / k e y > < v a l u e > < i n t > 1 3 < / i n t > < / v a l u e > < / i t e m > < i t e m > < k e y > < s t r i n g > E x t e r n a l   L i n k < / s t r i n g > < / k e y > < v a l u e > < i n t > 1 4 < / i n t > < / v a l u e > < / i t e m > < / C o l u m n D i s p l a y I n d e x > < C o l u m n F r o z e n   / > < C o l u m n C h e c k e d   / > < C o l u m n F i l t e r   / > < S e l e c t i o n F i l t e r   / > < F i l t e r P a r a m e t e r s   / > < I s S o r t D e s c e n d i n g > f a l s e < / I s S o r t D e s c e n d i n g > < / T a b l e W i d g e t G r i d S e r i a l i z a t i o n > ] ] > < / C u s t o m C o n t e n t > < / G e m i n i > 
</file>

<file path=customXml/item25.xml><?xml version="1.0" encoding="utf-8"?>
<?mso-contentType ?>
<FormTemplates xmlns="http://schemas.microsoft.com/sharepoint/v3/contenttype/forms">
  <Display>DocumentLibraryForm</Display>
  <Edit>DocumentLibraryForm</Edit>
  <New>DocumentLibraryForm</New>
</FormTemplates>
</file>

<file path=customXml/item26.xml>��< ? x m l   v e r s i o n = " 1 . 0 "   e n c o d i n g = " U T F - 1 6 " ? > < G e m i n i   x m l n s = " h t t p : / / g e m i n i / p i v o t c u s t o m i z a t i o n / R e l a t i o n s h i p A u t o D e t e c t i o n E n a b l e d " > < C u s t o m C o n t e n t > < ! [ C D A T A [ T r u e ] ] > < / C u s t o m C o n t e n t > < / G e m i n i > 
</file>

<file path=customXml/item27.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 2 0 2 4 - 0 1 - 0 3 T 2 2 : 0 2 : 3 2 . 7 9 0 2 3 4 1 - 0 5 : 0 0 < / L a s t P r o c e s s e d T i m e > < / D a t a M o d e l i n g S a n d b o x . S e r i a l i z e d S a n d b o x E r r o r C a c h e > ] ] > < / C u s t o m C o n t e n t > < / G e m i n i > 
</file>

<file path=customXml/item3.xml>��< ? x m l   v e r s i o n = " 1 . 0 "   e n c o d i n g = " U T F - 1 6 " ? > < G e m i n i   x m l n s = " h t t p : / / g e m i n i / p i v o t c u s t o m i z a t i o n / T a b l e X M L _ C o n t r o l _ T y p e _ R e f " > < C u s t o m C o n t e n t > < ! [ C D A T A [ < T a b l e W i d g e t G r i d S e r i a l i z a t i o n   x m l n s : x s d = " h t t p : / / w w w . w 3 . o r g / 2 0 0 1 / X M L S c h e m a "   x m l n s : x s i = " h t t p : / / w w w . w 3 . o r g / 2 0 0 1 / X M L S c h e m a - i n s t a n c e " > < C o l u m n S u g g e s t e d T y p e   / > < C o l u m n F o r m a t   / > < C o l u m n A c c u r a c y   / > < C o l u m n C u r r e n c y S y m b o l   / > < C o l u m n P o s i t i v e P a t t e r n   / > < C o l u m n N e g a t i v e P a t t e r n   / > < C o l u m n W i d t h s > < i t e m > < k e y > < s t r i n g > C o n t r o l   T y p e < / s t r i n g > < / k e y > < v a l u e > < i n t > 1 1 4 < / i n t > < / v a l u e > < / i t e m > < i t e m > < k e y > < s t r i n g > C o n t r o l   D e s c r i p t i o n < / s t r i n g > < / k e y > < v a l u e > < i n t > 1 5 5 < / i n t > < / v a l u e > < / i t e m > < i t e m > < k e y > < s t r i n g > S o r t   O r d e r < / s t r i n g > < / k e y > < v a l u e > < i n t > 1 0 0 < / i n t > < / v a l u e > < / i t e m > < / C o l u m n W i d t h s > < C o l u m n D i s p l a y I n d e x > < i t e m > < k e y > < s t r i n g > C o n t r o l   T y p e < / s t r i n g > < / k e y > < v a l u e > < i n t > 0 < / i n t > < / v a l u e > < / i t e m > < i t e m > < k e y > < s t r i n g > C o n t r o l   D e s c r i p t i o n < / s t r i n g > < / k e y > < v a l u e > < i n t > 1 < / i n t > < / v a l u e > < / i t e m > < i t e m > < k e y > < s t r i n g > S o r t   O r d e r < / s t r i n g > < / k e y > < v a l u e > < i n t > 2 < / i n t > < / v a l u e > < / i t e m > < / C o l u m n D i s p l a y I n d e x > < C o l u m n F r o z e n   / > < C o l u m n C h e c k e d   / > < C o l u m n F i l t e r   / > < S e l e c t i o n F i l t e r   / > < F i l t e r P a r a m e t e r s   / > < I s S o r t D e s c e n d i n g > f a l s e < / I s S o r t D e s c e n d i n g > < / T a b l e W i d g e t G r i d S e r i a l i z a t i o n > ] ] > < / C u s t o m C o n t e n t > < / G e m i n i > 
</file>

<file path=customXml/item4.xml>��< ? x m l   v e r s i o n = " 1 . 0 "   e n c o d i n g = " U T F - 1 6 " ? > < G e m i n i   x m l n s = " h t t p : / / g e m i n i / p i v o t c u s t o m i z a t i o n / C l i e n t W i n d o w X M L " > < C u s t o m C o n t e n t > < ! [ C D A T A [ C o n t r o l _ T y p e _ R e f ] ] > < / C u s t o m C o n t e n t > < / G e m i n i > 
</file>

<file path=customXml/item5.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 T R M _ D B < / K e y > < V a l u e   x m l n s : a = " h t t p : / / s c h e m a s . d a t a c o n t r a c t . o r g / 2 0 0 4 / 0 7 / M i c r o s o f t . A n a l y s i s S e r v i c e s . C o m m o n " > < a : H a s F o c u s > t r u e < / a : H a s F o c u s > < a : S i z e A t D p i 9 6 > 1 1 3 < / a : S i z e A t D p i 9 6 > < a : V i s i b l e > t r u e < / a : V i s i b l e > < / V a l u e > < / K e y V a l u e O f s t r i n g S a n d b o x E d i t o r . M e a s u r e G r i d S t a t e S c d E 3 5 R y > < K e y V a l u e O f s t r i n g S a n d b o x E d i t o r . M e a s u r e G r i d S t a t e S c d E 3 5 R y > < K e y > T R M _ S o u r c e s < / K e y > < V a l u e   x m l n s : a = " h t t p : / / s c h e m a s . d a t a c o n t r a c t . o r g / 2 0 0 4 / 0 7 / M i c r o s o f t . A n a l y s i s S e r v i c e s . C o m m o n " > < a : H a s F o c u s > t r u e < / a : H a s F o c u s > < a : S i z e A t D p i 9 6 > 1 1 3 < / a : S i z e A t D p i 9 6 > < a : V i s i b l e > t r u e < / a : V i s i b l e > < / V a l u e > < / K e y V a l u e O f s t r i n g S a n d b o x E d i t o r . M e a s u r e G r i d S t a t e S c d E 3 5 R y > < K e y V a l u e O f s t r i n g S a n d b o x E d i t o r . M e a s u r e G r i d S t a t e S c d E 3 5 R y > < K e y > C o n t r o l _ T y p e _ R e f < / 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6.xml>��< ? x m l   v e r s i o n = " 1 . 0 "   e n c o d i n g = " U T F - 1 6 " ? > < G e m i n i   x m l n s = " h t t p : / / g e m i n i / p i v o t c u s t o m i z a t i o n / 4 6 7 2 4 b 1 e - 9 b 7 4 - 4 3 9 c - b 9 d f - 2 8 2 8 0 3 b 2 0 8 a d " > < C u s t o m C o n t e n t > < ! [ C D A T A [ < ? x m l   v e r s i o n = " 1 . 0 "   e n c o d i n g = " u t f - 1 6 " ? > < S e t t i n g s > < C a l c u l a t e d F i e l d s > < i t e m > < M e a s u r e N a m e > C S F _ M a x < / M e a s u r e N a m e > < D i s p l a y N a m e > C S F _ M a x < / D i s p l a y N a m e > < V i s i b l e > F a l s e < / V i s i b l e > < / i t e m > < i t e m > < M e a s u r e N a m e > C S F _ M i n < / M e a s u r e N a m e > < D i s p l a y N a m e > C S F _ M i n < / D i s p l a y N a m e > < V i s i b l e > F a l s e < / V i s i b l e > < / i t e m > < i t e m > < M e a s u r e N a m e > C S F _ R a n g e < / M e a s u r e N a m e > < D i s p l a y N a m e > C S F _ R a n g e < / D i s p l a y N a m e > < V i s i b l e > F a l s e < / V i s i b l e > < / i t e m > < / C a l c u l a t e d F i e l d s > < S A H o s t H a s h > 0 < / S A H o s t H a s h > < G e m i n i F i e l d L i s t V i s i b l e > T r u e < / G e m i n i F i e l d L i s t V i s i b l e > < / S e t t i n g s > ] ] > < / C u s t o m C o n t e n t > < / G e m i n i > 
</file>

<file path=customXml/item7.xml>��< ? x m l   v e r s i o n = " 1 . 0 "   e n c o d i n g = " U T F - 1 6 " ? > < G e m i n i   x m l n s = " h t t p : / / g e m i n i / p i v o t c u s t o m i z a t i o n / a 8 e 3 0 5 1 a - 0 2 0 4 - 4 a 0 6 - b 7 e c - 3 3 0 b 1 0 3 0 1 b d c " > < C u s t o m C o n t e n t > < ! [ C D A T A [ < ? x m l   v e r s i o n = " 1 . 0 "   e n c o d i n g = " u t f - 1 6 " ? > < S e t t i n g s > < C a l c u l a t e d F i e l d s > < i t e m > < M e a s u r e N a m e > C S F _ M a x < / M e a s u r e N a m e > < D i s p l a y N a m e > C S F _ M a x < / D i s p l a y N a m e > < V i s i b l e > F a l s e < / V i s i b l e > < / i t e m > < i t e m > < M e a s u r e N a m e > C S F _ M i n < / M e a s u r e N a m e > < D i s p l a y N a m e > C S F _ M i n < / D i s p l a y N a m e > < V i s i b l e > F a l s e < / V i s i b l e > < / i t e m > < i t e m > < M e a s u r e N a m e > C S F _ R a n g e < / M e a s u r e N a m e > < D i s p l a y N a m e > C S F _ R a n g e < / D i s p l a y N a m e > < V i s i b l e > F a l s e < / V i s i b l e > < / i t e m > < / C a l c u l a t e d F i e l d s > < S A H o s t H a s h > 0 < / S A H o s t H a s h > < G e m i n i F i e l d L i s t V i s i b l e > T r u e < / G e m i n i F i e l d L i s t V i s i b l e > < / S e t t i n g s > ] ] > < / C u s t o m C o n t e n t > < / G e m i n i > 
</file>

<file path=customXml/item8.xml>��< ? x m l   v e r s i o n = " 1 . 0 "   e n c o d i n g = " U T F - 1 6 " ? > < G e m i n i   x m l n s = " h t t p : / / g e m i n i / p i v o t c u s t o m i z a t i o n / I s S a n d b o x E m b e d d e d " > < C u s t o m C o n t e n t > < ! [ C D A T A [ y e s ] ] > < / C u s t o m C o n t e n t > < / G e m i n i > 
</file>

<file path=customXml/item9.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 T R M _ D B < / 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 T R M _ D B < / 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 C o l u m n s \ S t a t e   C o d e < / K e y > < / a : K e y > < a : V a l u e   i : t y p e = " T a b l e W i d g e t B a s e V i e w S t a t e " / > < / a : K e y V a l u e O f D i a g r a m O b j e c t K e y a n y T y p e z b w N T n L X > < a : K e y V a l u e O f D i a g r a m O b j e c t K e y a n y T y p e z b w N T n L X > < a : K e y > < K e y > C o l u m n s \ S t a t e / P r o v i c e < / K e y > < / a : K e y > < a : V a l u e   i : t y p e = " T a b l e W i d g e t B a s e V i e w S t a t e " / > < / a : K e y V a l u e O f D i a g r a m O b j e c t K e y a n y T y p e z b w N T n L X > < a : K e y V a l u e O f D i a g r a m O b j e c t K e y a n y T y p e z b w N T n L X > < a : K e y > < K e y > C o l u m n s \ M e a s u r e   N a m e < / K e y > < / a : K e y > < a : V a l u e   i : t y p e = " T a b l e W i d g e t B a s e V i e w S t a t e " / > < / a : K e y V a l u e O f D i a g r a m O b j e c t K e y a n y T y p e z b w N T n L X > < a : K e y V a l u e O f D i a g r a m O b j e c t K e y a n y T y p e z b w N T n L X > < a : K e y > < K e y > C o l u m n s \ M e a s u r e   I D < / K e y > < / a : K e y > < a : V a l u e   i : t y p e = " T a b l e W i d g e t B a s e V i e w S t a t e " / > < / a : K e y V a l u e O f D i a g r a m O b j e c t K e y a n y T y p e z b w N T n L X > < a : K e y V a l u e O f D i a g r a m O b j e c t K e y a n y T y p e z b w N T n L X > < a : K e y > < K e y > C o l u m n s \ P a g e   N u m b e r < / K e y > < / a : K e y > < a : V a l u e   i : t y p e = " T a b l e W i d g e t B a s e V i e w S t a t e " / > < / a : K e y V a l u e O f D i a g r a m O b j e c t K e y a n y T y p e z b w N T n L X > < a : K e y V a l u e O f D i a g r a m O b j e c t K e y a n y T y p e z b w N T n L X > < a : K e y > < K e y > C o l u m n s \ C o n t r o l   T y p e < / K e y > < / a : K e y > < a : V a l u e   i : t y p e = " T a b l e W i d g e t B a s e V i e w S t a t e " / > < / a : K e y V a l u e O f D i a g r a m O b j e c t K e y a n y T y p e z b w N T n L X > < a : K e y V a l u e O f D i a g r a m O b j e c t K e y a n y T y p e z b w N T n L X > < a : K e y > < K e y > C o l u m n s \ C o n t r o l   N a m e   i n   T R M < / K e y > < / a : K e y > < a : V a l u e   i : t y p e = " T a b l e W i d g e t B a s e V i e w S t a t e " / > < / a : K e y V a l u e O f D i a g r a m O b j e c t K e y a n y T y p e z b w N T n L X > < a : K e y V a l u e O f D i a g r a m O b j e c t K e y a n y T y p e z b w N T n L X > < a : K e y > < K e y > C o l u m n s \ R e m o t e   o r   F i x t u r e   M o u n t e d < / K e y > < / a : K e y > < a : V a l u e   i : t y p e = " T a b l e W i d g e t B a s e V i e w S t a t e " / > < / a : K e y V a l u e O f D i a g r a m O b j e c t K e y a n y T y p e z b w N T n L X > < a : K e y V a l u e O f D i a g r a m O b j e c t K e y a n y T y p e z b w N T n L X > < a : K e y > < K e y > C o l u m n s \ N C / E B   E l i g i b i l i t y < / K e y > < / a : K e y > < a : V a l u e   i : t y p e = " T a b l e W i d g e t B a s e V i e w S t a t e " / > < / a : K e y V a l u e O f D i a g r a m O b j e c t K e y a n y T y p e z b w N T n L X > < a : K e y V a l u e O f D i a g r a m O b j e c t K e y a n y T y p e z b w N T n L X > < a : K e y > < K e y > C o l u m n s \ E f f e c t i v e   D a t e < / K e y > < / a : K e y > < a : V a l u e   i : t y p e = " T a b l e W i d g e t B a s e V i e w S t a t e " / > < / a : K e y V a l u e O f D i a g r a m O b j e c t K e y a n y T y p e z b w N T n L X > < a : K e y V a l u e O f D i a g r a m O b j e c t K e y a n y T y p e z b w N T n L X > < a : K e y > < K e y > C o l u m n s \ E x p i r a t i o n   D a t e < / K e y > < / a : K e y > < a : V a l u e   i : t y p e = " T a b l e W i d g e t B a s e V i e w S t a t e " / > < / a : K e y V a l u e O f D i a g r a m O b j e c t K e y a n y T y p e z b w N T n L X > < a : K e y V a l u e O f D i a g r a m O b j e c t K e y a n y T y p e z b w N T n L X > < a : K e y > < K e y > C o l u m n s \ C o n t r o l   S a v i n g s   F a c t o r < / K e y > < / a : K e y > < a : V a l u e   i : t y p e = " T a b l e W i d g e t B a s e V i e w S t a t e " / > < / a : K e y V a l u e O f D i a g r a m O b j e c t K e y a n y T y p e z b w N T n L X > < a : K e y V a l u e O f D i a g r a m O b j e c t K e y a n y T y p e z b w N T n L X > < a : K e y > < K e y > C o l u m n s \ C o n t r o l l e d   W a t t s   I n p u t < / K e y > < / a : K e y > < a : V a l u e   i : t y p e = " T a b l e W i d g e t B a s e V i e w S t a t e " / > < / a : K e y V a l u e O f D i a g r a m O b j e c t K e y a n y T y p e z b w N T n L X > < a : K e y V a l u e O f D i a g r a m O b j e c t K e y a n y T y p e z b w N T n L X > < a : K e y > < K e y > C o l u m n s \ C o n t r o l l e d   W a t t s < / K e y > < / a : K e y > < a : V a l u e   i : t y p e = " T a b l e W i d g e t B a s e V i e w S t a t e " / > < / a : K e y V a l u e O f D i a g r a m O b j e c t K e y a n y T y p e z b w N T n L X > < a : K e y V a l u e O f D i a g r a m O b j e c t K e y a n y T y p e z b w N T n L X > < a : K e y > < K e y > C o l u m n s \ C o n t r o l l e d   W a t t s   U n i t s < / K e y > < / a : K e y > < a : V a l u e   i : t y p e = " T a b l e W i d g e t B a s e V i e w S t a t e " / > < / a : K e y V a l u e O f D i a g r a m O b j e c t K e y a n y T y p e z b w N T n L X > < a : K e y V a l u e O f D i a g r a m O b j e c t K e y a n y T y p e z b w N T n L X > < a : K e y > < K e y > C o l u m n s \ M e a s u r e   L i f e < / K e y > < / a : K e y > < a : V a l u e   i : t y p e = " T a b l e W i d g e t B a s e V i e w S t a t e " / > < / a : K e y V a l u e O f D i a g r a m O b j e c t K e y a n y T y p e z b w N T n L X > < a : K e y V a l u e O f D i a g r a m O b j e c t K e y a n y T y p e z b w N T n L X > < a : K e y > < K e y > C o l u m n s \ O p e r a t i n g   H o u r s   ( O f f i c e ) < / K e y > < / a : K e y > < a : V a l u e   i : t y p e = " T a b l e W i d g e t B a s e V i e w S t a t e " / > < / a : K e y V a l u e O f D i a g r a m O b j e c t K e y a n y T y p e z b w N T n L X > < a : K e y V a l u e O f D i a g r a m O b j e c t K e y a n y T y p e z b w N T n L X > < a : K e y > < K e y > C o l u m n s \ O p e r a t i n g   H o u r s   ( M i s c ) < / K e y > < / a : K e y > < a : V a l u e   i : t y p e = " T a b l e W i d g e t B a s e V i e w S t a t e " / > < / a : K e y V a l u e O f D i a g r a m O b j e c t K e y a n y T y p e z b w N T n L X > < a : K e y V a l u e O f D i a g r a m O b j e c t K e y a n y T y p e z b w N T n L X > < a : K e y > < K e y > C o l u m n s \ P e a k   C o i n c i d e n c e   F a c t o r < / K e y > < / a : K e y > < a : V a l u e   i : t y p e = " T a b l e W i d g e t B a s e V i e w S t a t e " / > < / a : K e y V a l u e O f D i a g r a m O b j e c t K e y a n y T y p e z b w N T n L X > < a : K e y V a l u e O f D i a g r a m O b j e c t K e y a n y T y p e z b w N T n L X > < a : K e y > < K e y > C o l u m n s \ P e a k   S e a s o n < / K e y > < / a : K e y > < a : V a l u e   i : t y p e = " T a b l e W i d g e t B a s e V i e w S t a t e " / > < / a : K e y V a l u e O f D i a g r a m O b j e c t K e y a n y T y p e z b w N T n L X > < a : K e y V a l u e O f D i a g r a m O b j e c t K e y a n y T y p e z b w N T n L X > < a : K e y > < K e y > C o l u m n s \ C o s t   I n p u t < / K e y > < / a : K e y > < a : V a l u e   i : t y p e = " T a b l e W i d g e t B a s e V i e w S t a t e " / > < / a : K e y V a l u e O f D i a g r a m O b j e c t K e y a n y T y p e z b w N T n L X > < a : K e y V a l u e O f D i a g r a m O b j e c t K e y a n y T y p e z b w N T n L X > < a : K e y > < K e y > C o l u m n s \ C o s t < / K e y > < / a : K e y > < a : V a l u e   i : t y p e = " T a b l e W i d g e t B a s e V i e w S t a t e " / > < / a : K e y V a l u e O f D i a g r a m O b j e c t K e y a n y T y p e z b w N T n L X > < a : K e y V a l u e O f D i a g r a m O b j e c t K e y a n y T y p e z b w N T n L X > < a : K e y > < K e y > C o l u m n s \ C o s t   U n i t s < / K e y > < / a : K e y > < a : V a l u e   i : t y p e = " T a b l e W i d g e t B a s e V i e w S t a t e " / > < / a : K e y V a l u e O f D i a g r a m O b j e c t K e y a n y T y p e z b w N T n L X > < a : K e y V a l u e O f D i a g r a m O b j e c t K e y a n y T y p e z b w N T n L X > < a : K e y > < K e y > C o l u m n s \ C u r r e n c y < / K e y > < / a : K e y > < a : V a l u e   i : t y p e = " T a b l e W i d g e t B a s e V i e w S t a t e " / > < / a : K e y V a l u e O f D i a g r a m O b j e c t K e y a n y T y p e z b w N T n L X > < a : K e y V a l u e O f D i a g r a m O b j e c t K e y a n y T y p e z b w N T n L X > < a : K e y > < K e y > C o l u m n s \ C x   R e q u i r e d < / K e y > < / a : K e y > < a : V a l u e   i : t y p e = " T a b l e W i d g e t B a s e V i e w S t a t e " / > < / a : K e y V a l u e O f D i a g r a m O b j e c t K e y a n y T y p e z b w N T n L X > < a : K e y V a l u e O f D i a g r a m O b j e c t K e y a n y T y p e z b w N T n L X > < a : K e y > < K e y > C o l u m n s \ N o t e s < / 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 T R M _ S o u r c e s 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 T R M _ S o u r c e s 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 C o l u m n s \ C o u n t r y < / K e y > < / a : K e y > < a : V a l u e   i : t y p e = " T a b l e W i d g e t B a s e V i e w S t a t e " / > < / a : K e y V a l u e O f D i a g r a m O b j e c t K e y a n y T y p e z b w N T n L X > < a : K e y V a l u e O f D i a g r a m O b j e c t K e y a n y T y p e z b w N T n L X > < a : K e y > < K e y > C o l u m n s \ R e g i o n < / K e y > < / a : K e y > < a : V a l u e   i : t y p e = " T a b l e W i d g e t B a s e V i e w S t a t e " / > < / a : K e y V a l u e O f D i a g r a m O b j e c t K e y a n y T y p e z b w N T n L X > < a : K e y V a l u e O f D i a g r a m O b j e c t K e y a n y T y p e z b w N T n L X > < a : K e y > < K e y > C o l u m n s \ S t a t e / P r o v i n c e < / K e y > < / a : K e y > < a : V a l u e   i : t y p e = " T a b l e W i d g e t B a s e V i e w S t a t e " / > < / a : K e y V a l u e O f D i a g r a m O b j e c t K e y a n y T y p e z b w N T n L X > < a : K e y V a l u e O f D i a g r a m O b j e c t K e y a n y T y p e z b w N T n L X > < a : K e y > < K e y > C o l u m n s \ S t a t e   C o d e < / K e y > < / a : K e y > < a : V a l u e   i : t y p e = " T a b l e W i d g e t B a s e V i e w S t a t e " / > < / a : K e y V a l u e O f D i a g r a m O b j e c t K e y a n y T y p e z b w N T n L X > < a : K e y V a l u e O f D i a g r a m O b j e c t K e y a n y T y p e z b w N T n L X > < a : K e y > < K e y > C o l u m n s \ R e s o u r c e < / K e y > < / a : K e y > < a : V a l u e   i : t y p e = " T a b l e W i d g e t B a s e V i e w S t a t e " / > < / a : K e y V a l u e O f D i a g r a m O b j e c t K e y a n y T y p e z b w N T n L X > < a : K e y V a l u e O f D i a g r a m O b j e c t K e y a n y T y p e z b w N T n L X > < a : K e y > < K e y > C o l u m n s \ V e r s i o n < / K e y > < / a : K e y > < a : V a l u e   i : t y p e = " T a b l e W i d g e t B a s e V i e w S t a t e " / > < / a : K e y V a l u e O f D i a g r a m O b j e c t K e y a n y T y p e z b w N T n L X > < a : K e y V a l u e O f D i a g r a m O b j e c t K e y a n y T y p e z b w N T n L X > < a : K e y > < K e y > C o l u m n s \ E f f e c t i v e   D a t e < / K e y > < / a : K e y > < a : V a l u e   i : t y p e = " T a b l e W i d g e t B a s e V i e w S t a t e " / > < / a : K e y V a l u e O f D i a g r a m O b j e c t K e y a n y T y p e z b w N T n L X > < a : K e y V a l u e O f D i a g r a m O b j e c t K e y a n y T y p e z b w N T n L X > < a : K e y > < K e y > C o l u m n s \ P u b l i c < / K e y > < / a : K e y > < a : V a l u e   i : t y p e = " T a b l e W i d g e t B a s e V i e w S t a t e " / > < / a : K e y V a l u e O f D i a g r a m O b j e c t K e y a n y T y p e z b w N T n L X > < a : K e y V a l u e O f D i a g r a m O b j e c t K e y a n y T y p e z b w N T n L X > < a : K e y > < K e y > C o l u m n s \ S t a t u s < / K e y > < / a : K e y > < a : V a l u e   i : t y p e = " T a b l e W i d g e t B a s e V i e w S t a t e " / > < / a : K e y V a l u e O f D i a g r a m O b j e c t K e y a n y T y p e z b w N T n L X > < a : K e y V a l u e O f D i a g r a m O b j e c t K e y a n y T y p e z b w N T n L X > < a : K e y > < K e y > C o l u m n s \ T y p e < / K e y > < / a : K e y > < a : V a l u e   i : t y p e = " T a b l e W i d g e t B a s e V i e w S t a t e " / > < / a : K e y V a l u e O f D i a g r a m O b j e c t K e y a n y T y p e z b w N T n L X > < a : K e y V a l u e O f D i a g r a m O b j e c t K e y a n y T y p e z b w N T n L X > < a : K e y > < K e y > C o l u m n s \ D o w n l o a d e d ? < / K e y > < / a : K e y > < a : V a l u e   i : t y p e = " T a b l e W i d g e t B a s e V i e w S t a t e " / > < / a : K e y V a l u e O f D i a g r a m O b j e c t K e y a n y T y p e z b w N T n L X > < a : K e y V a l u e O f D i a g r a m O b j e c t K e y a n y T y p e z b w N T n L X > < a : K e y > < K e y > C o l u m n s \ N L C   F l a g < / K e y > < / a : K e y > < a : V a l u e   i : t y p e = " T a b l e W i d g e t B a s e V i e w S t a t e " / > < / a : K e y V a l u e O f D i a g r a m O b j e c t K e y a n y T y p e z b w N T n L X > < a : K e y V a l u e O f D i a g r a m O b j e c t K e y a n y T y p e z b w N T n L X > < a : K e y > < K e y > C o l u m n s \ L L L C   F l a g < / K e y > < / a : K e y > < a : V a l u e   i : t y p e = " T a b l e W i d g e t B a s e V i e w S t a t e " / > < / a : K e y V a l u e O f D i a g r a m O b j e c t K e y a n y T y p e z b w N T n L X > < a : K e y V a l u e O f D i a g r a m O b j e c t K e y a n y T y p e z b w N T n L X > < a : K e y > < K e y > C o l u m n s \ N L C   P r e v a l e n c e < / K e y > < / a : K e y > < a : V a l u e   i : t y p e = " T a b l e W i d g e t B a s e V i e w S t a t e " / > < / a : K e y V a l u e O f D i a g r a m O b j e c t K e y a n y T y p e z b w N T n L X > < a : K e y V a l u e O f D i a g r a m O b j e c t K e y a n y T y p e z b w N T n L X > < a : K e y > < K e y > C o l u m n s \ E x t e r n a l   L i n k < / 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 C o n t r o l _ T y p e _ R e f < / 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 C o n t r o l _ T y p e _ R e f < / 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 C o l u m n s \ C o n t r o l   T y p e < / K e y > < / a : K e y > < a : V a l u e   i : t y p e = " T a b l e W i d g e t B a s e V i e w S t a t e " / > < / a : K e y V a l u e O f D i a g r a m O b j e c t K e y a n y T y p e z b w N T n L X > < a : K e y V a l u e O f D i a g r a m O b j e c t K e y a n y T y p e z b w N T n L X > < a : K e y > < K e y > C o l u m n s \ C o n t r o l   D e s c r i p t i o n < / K e y > < / a : K e y > < a : V a l u e   i : t y p e = " T a b l e W i d g e t B a s e V i e w S t a t e " / > < / a : K e y V a l u e O f D i a g r a m O b j e c t K e y a n y T y p e z b w N T n L X > < a : K e y V a l u e O f D i a g r a m O b j e c t K e y a n y T y p e z b w N T n L X > < a : K e y > < K e y > C o l u m n s \ S o r t   O r d e r < / 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Props1.xml><?xml version="1.0" encoding="utf-8"?>
<ds:datastoreItem xmlns:ds="http://schemas.openxmlformats.org/officeDocument/2006/customXml" ds:itemID="{FE57C4A8-08CB-4FA4-8247-10621DFF051E}">
  <ds:schemaRefs/>
</ds:datastoreItem>
</file>

<file path=customXml/itemProps10.xml><?xml version="1.0" encoding="utf-8"?>
<ds:datastoreItem xmlns:ds="http://schemas.openxmlformats.org/officeDocument/2006/customXml" ds:itemID="{CD52002C-94A8-49FC-8B28-B05FB7BE2DCC}">
  <ds:schemaRefs/>
</ds:datastoreItem>
</file>

<file path=customXml/itemProps11.xml><?xml version="1.0" encoding="utf-8"?>
<ds:datastoreItem xmlns:ds="http://schemas.openxmlformats.org/officeDocument/2006/customXml" ds:itemID="{3A3FC051-8B78-4045-83D3-435C8333DC5D}">
  <ds:schemaRefs>
    <ds:schemaRef ds:uri="http://schemas.microsoft.com/DataMashup"/>
  </ds:schemaRefs>
</ds:datastoreItem>
</file>

<file path=customXml/itemProps12.xml><?xml version="1.0" encoding="utf-8"?>
<ds:datastoreItem xmlns:ds="http://schemas.openxmlformats.org/officeDocument/2006/customXml" ds:itemID="{0BEDB1D8-FF5C-4DD6-AA8E-D676ED6E1354}">
  <ds:schemaRefs/>
</ds:datastoreItem>
</file>

<file path=customXml/itemProps13.xml><?xml version="1.0" encoding="utf-8"?>
<ds:datastoreItem xmlns:ds="http://schemas.openxmlformats.org/officeDocument/2006/customXml" ds:itemID="{A427A628-9938-462C-B623-AE06CE49B1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3c2605-4b7d-457e-8dba-1d57dca954fb"/>
    <ds:schemaRef ds:uri="2546f5b2-04f2-4a0e-9993-466f4f9aad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14.xml><?xml version="1.0" encoding="utf-8"?>
<ds:datastoreItem xmlns:ds="http://schemas.openxmlformats.org/officeDocument/2006/customXml" ds:itemID="{0E93C3EE-EE94-42F6-8363-51F2DE76150E}">
  <ds:schemaRefs/>
</ds:datastoreItem>
</file>

<file path=customXml/itemProps15.xml><?xml version="1.0" encoding="utf-8"?>
<ds:datastoreItem xmlns:ds="http://schemas.openxmlformats.org/officeDocument/2006/customXml" ds:itemID="{09AB976E-8055-426C-A81E-DF4AE6FDF6E1}">
  <ds:schemaRefs/>
</ds:datastoreItem>
</file>

<file path=customXml/itemProps16.xml><?xml version="1.0" encoding="utf-8"?>
<ds:datastoreItem xmlns:ds="http://schemas.openxmlformats.org/officeDocument/2006/customXml" ds:itemID="{4C1156B7-B7EE-4FA4-AA8A-0BD43ABA5FAC}">
  <ds:schemaRefs/>
</ds:datastoreItem>
</file>

<file path=customXml/itemProps17.xml><?xml version="1.0" encoding="utf-8"?>
<ds:datastoreItem xmlns:ds="http://schemas.openxmlformats.org/officeDocument/2006/customXml" ds:itemID="{457AEB1F-B90A-4722-954A-2038B1E25680}">
  <ds:schemaRefs>
    <ds:schemaRef ds:uri="http://purl.org/dc/dcmitype/"/>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http://purl.org/dc/terms/"/>
    <ds:schemaRef ds:uri="173c2605-4b7d-457e-8dba-1d57dca954fb"/>
    <ds:schemaRef ds:uri="2546f5b2-04f2-4a0e-9993-466f4f9aad71"/>
    <ds:schemaRef ds:uri="http://schemas.microsoft.com/office/2006/metadata/properties"/>
    <ds:schemaRef ds:uri="http://purl.org/dc/elements/1.1/"/>
  </ds:schemaRefs>
</ds:datastoreItem>
</file>

<file path=customXml/itemProps18.xml><?xml version="1.0" encoding="utf-8"?>
<ds:datastoreItem xmlns:ds="http://schemas.openxmlformats.org/officeDocument/2006/customXml" ds:itemID="{5599CE7E-E580-4754-A17A-0FDFD789477C}">
  <ds:schemaRefs/>
</ds:datastoreItem>
</file>

<file path=customXml/itemProps19.xml><?xml version="1.0" encoding="utf-8"?>
<ds:datastoreItem xmlns:ds="http://schemas.openxmlformats.org/officeDocument/2006/customXml" ds:itemID="{F1C7E048-DD0E-4AD4-95B6-60DC6610B482}">
  <ds:schemaRefs/>
</ds:datastoreItem>
</file>

<file path=customXml/itemProps2.xml><?xml version="1.0" encoding="utf-8"?>
<ds:datastoreItem xmlns:ds="http://schemas.openxmlformats.org/officeDocument/2006/customXml" ds:itemID="{BB4AD50B-22DA-4921-9989-10DD6515D775}">
  <ds:schemaRefs/>
</ds:datastoreItem>
</file>

<file path=customXml/itemProps20.xml><?xml version="1.0" encoding="utf-8"?>
<ds:datastoreItem xmlns:ds="http://schemas.openxmlformats.org/officeDocument/2006/customXml" ds:itemID="{C1133E74-0A10-4AE8-8E86-74BFFCCD010D}">
  <ds:schemaRefs/>
</ds:datastoreItem>
</file>

<file path=customXml/itemProps21.xml><?xml version="1.0" encoding="utf-8"?>
<ds:datastoreItem xmlns:ds="http://schemas.openxmlformats.org/officeDocument/2006/customXml" ds:itemID="{9A1B2455-B2BA-4871-B56D-1FC3065634CD}">
  <ds:schemaRefs/>
</ds:datastoreItem>
</file>

<file path=customXml/itemProps22.xml><?xml version="1.0" encoding="utf-8"?>
<ds:datastoreItem xmlns:ds="http://schemas.openxmlformats.org/officeDocument/2006/customXml" ds:itemID="{7D2D9EF9-879C-475B-9121-43974AF53E1C}">
  <ds:schemaRefs/>
</ds:datastoreItem>
</file>

<file path=customXml/itemProps23.xml><?xml version="1.0" encoding="utf-8"?>
<ds:datastoreItem xmlns:ds="http://schemas.openxmlformats.org/officeDocument/2006/customXml" ds:itemID="{4B7CD335-E6E2-481E-A608-37F9FED1E626}">
  <ds:schemaRefs/>
</ds:datastoreItem>
</file>

<file path=customXml/itemProps24.xml><?xml version="1.0" encoding="utf-8"?>
<ds:datastoreItem xmlns:ds="http://schemas.openxmlformats.org/officeDocument/2006/customXml" ds:itemID="{DAFC2A13-08B6-420D-AF28-AE5746EE8881}">
  <ds:schemaRefs/>
</ds:datastoreItem>
</file>

<file path=customXml/itemProps25.xml><?xml version="1.0" encoding="utf-8"?>
<ds:datastoreItem xmlns:ds="http://schemas.openxmlformats.org/officeDocument/2006/customXml" ds:itemID="{4F706321-BF0E-4040-9E1E-667F3A4F181F}">
  <ds:schemaRefs>
    <ds:schemaRef ds:uri="http://schemas.microsoft.com/sharepoint/v3/contenttype/forms"/>
  </ds:schemaRefs>
</ds:datastoreItem>
</file>

<file path=customXml/itemProps26.xml><?xml version="1.0" encoding="utf-8"?>
<ds:datastoreItem xmlns:ds="http://schemas.openxmlformats.org/officeDocument/2006/customXml" ds:itemID="{F5DA382B-04F6-4A7A-9192-4927993F56E6}">
  <ds:schemaRefs/>
</ds:datastoreItem>
</file>

<file path=customXml/itemProps27.xml><?xml version="1.0" encoding="utf-8"?>
<ds:datastoreItem xmlns:ds="http://schemas.openxmlformats.org/officeDocument/2006/customXml" ds:itemID="{1B8E50D2-89E3-40C0-A3CA-FC3A5C53C9C3}">
  <ds:schemaRefs/>
</ds:datastoreItem>
</file>

<file path=customXml/itemProps3.xml><?xml version="1.0" encoding="utf-8"?>
<ds:datastoreItem xmlns:ds="http://schemas.openxmlformats.org/officeDocument/2006/customXml" ds:itemID="{7FEEC830-1160-4D0C-B147-EDFC13DA81D9}">
  <ds:schemaRefs/>
</ds:datastoreItem>
</file>

<file path=customXml/itemProps4.xml><?xml version="1.0" encoding="utf-8"?>
<ds:datastoreItem xmlns:ds="http://schemas.openxmlformats.org/officeDocument/2006/customXml" ds:itemID="{D51D1930-0B73-46FD-BE50-61CDB057EA94}">
  <ds:schemaRefs/>
</ds:datastoreItem>
</file>

<file path=customXml/itemProps5.xml><?xml version="1.0" encoding="utf-8"?>
<ds:datastoreItem xmlns:ds="http://schemas.openxmlformats.org/officeDocument/2006/customXml" ds:itemID="{075251E2-DC6C-4CE3-ACC2-7E71DFCAF257}">
  <ds:schemaRefs/>
</ds:datastoreItem>
</file>

<file path=customXml/itemProps6.xml><?xml version="1.0" encoding="utf-8"?>
<ds:datastoreItem xmlns:ds="http://schemas.openxmlformats.org/officeDocument/2006/customXml" ds:itemID="{7F6D2AE9-D9EC-452E-9641-E7AFB8C7A6AF}">
  <ds:schemaRefs/>
</ds:datastoreItem>
</file>

<file path=customXml/itemProps7.xml><?xml version="1.0" encoding="utf-8"?>
<ds:datastoreItem xmlns:ds="http://schemas.openxmlformats.org/officeDocument/2006/customXml" ds:itemID="{31F8C2B6-F3D6-42D1-AE9A-DD3CB8FAABDF}">
  <ds:schemaRefs/>
</ds:datastoreItem>
</file>

<file path=customXml/itemProps8.xml><?xml version="1.0" encoding="utf-8"?>
<ds:datastoreItem xmlns:ds="http://schemas.openxmlformats.org/officeDocument/2006/customXml" ds:itemID="{157FD25F-5386-485B-839B-515430404C60}">
  <ds:schemaRefs/>
</ds:datastoreItem>
</file>

<file path=customXml/itemProps9.xml><?xml version="1.0" encoding="utf-8"?>
<ds:datastoreItem xmlns:ds="http://schemas.openxmlformats.org/officeDocument/2006/customXml" ds:itemID="{45F21738-AFB6-4FD0-A462-21D5AE06768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TRM Sources</vt:lpstr>
      <vt:lpstr>Measure DB</vt:lpstr>
      <vt:lpstr>Prevalence</vt:lpstr>
      <vt:lpstr>CSF</vt:lpstr>
      <vt:lpstr>Life</vt:lpstr>
      <vt:lpstr>Operating Hours</vt:lpstr>
      <vt:lpstr>Reference 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Bergan</dc:creator>
  <cp:lastModifiedBy>Andrea Shapiro</cp:lastModifiedBy>
  <dcterms:created xsi:type="dcterms:W3CDTF">2018-12-03T17:38:24Z</dcterms:created>
  <dcterms:modified xsi:type="dcterms:W3CDTF">2024-08-21T18:07:56Z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0x010100A558427FD0CC4444B87AB1CF5C8D52EB</vt:lpwstr>
  </property>
  <property fmtid="{D5CDD505-2E9C-101B-9397-08002B2CF9AE}" pid="3" name="Order">
    <vt:r8>30800</vt:r8>
  </property>
  <property fmtid="{D5CDD505-2E9C-101B-9397-08002B2CF9AE}" pid="4" name="MediaServiceImageTags">
    <vt:lpwstr/>
  </property>
</Properties>
</file>