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apiro\Box\DesignLights SSL on BOX\SOE(P)\Website\3 - Website Content\Resources\"/>
    </mc:Choice>
  </mc:AlternateContent>
  <xr:revisionPtr revIDLastSave="0" documentId="8_{A6E0A30B-2FEC-4169-8835-3FE5BB15A34B}" xr6:coauthVersionLast="41" xr6:coauthVersionMax="41" xr10:uidLastSave="{00000000-0000-0000-0000-000000000000}"/>
  <bookViews>
    <workbookView xWindow="-108" yWindow="-108" windowWidth="23256" windowHeight="12600" xr2:uid="{13BF2967-72D7-463A-892B-ABDC996C68B1}"/>
  </bookViews>
  <sheets>
    <sheet name="Sheet1" sheetId="1" r:id="rId1"/>
  </sheets>
  <definedNames>
    <definedName name="_xlnm._FilterDatabase" localSheetId="0" hidden="1">Sheet1!$A$5:$H$5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7" i="1" l="1"/>
  <c r="A74" i="1"/>
  <c r="A73" i="1"/>
  <c r="A72" i="1"/>
  <c r="A64" i="1"/>
  <c r="A63" i="1"/>
  <c r="A62" i="1"/>
  <c r="A61" i="1"/>
  <c r="A59" i="1"/>
  <c r="A54" i="1"/>
  <c r="A53" i="1"/>
  <c r="A52" i="1"/>
  <c r="A48" i="1"/>
  <c r="A47" i="1"/>
  <c r="A46" i="1"/>
  <c r="A45" i="1"/>
  <c r="A44" i="1"/>
  <c r="A43" i="1"/>
  <c r="A42" i="1"/>
  <c r="A41" i="1"/>
  <c r="A40" i="1"/>
  <c r="A35" i="1"/>
  <c r="A33" i="1"/>
  <c r="A32" i="1"/>
  <c r="A31" i="1"/>
  <c r="A22" i="1"/>
  <c r="A21" i="1"/>
  <c r="A18" i="1"/>
  <c r="A15" i="1"/>
  <c r="A14" i="1"/>
  <c r="A11" i="1"/>
  <c r="A10" i="1"/>
  <c r="A9" i="1"/>
  <c r="A8" i="1"/>
</calcChain>
</file>

<file path=xl/sharedStrings.xml><?xml version="1.0" encoding="utf-8"?>
<sst xmlns="http://schemas.openxmlformats.org/spreadsheetml/2006/main" count="441" uniqueCount="162">
  <si>
    <t>NETWORKED LIGHTING CONTROLS</t>
  </si>
  <si>
    <t>*Custom Rebate: Energy savings may vary based on utility's calculations</t>
  </si>
  <si>
    <t>**Unit: What the rebate is calculated for</t>
  </si>
  <si>
    <t>***Type: Calculation type</t>
  </si>
  <si>
    <t>DLC Member Programs</t>
  </si>
  <si>
    <t>Region</t>
  </si>
  <si>
    <t>State or Province</t>
  </si>
  <si>
    <t>**Unit</t>
  </si>
  <si>
    <t>***Type</t>
  </si>
  <si>
    <t>Rate</t>
  </si>
  <si>
    <t>Networked Lighting Controls Incentives</t>
  </si>
  <si>
    <t>URL</t>
  </si>
  <si>
    <t>BC Hydro</t>
  </si>
  <si>
    <t>Canada</t>
  </si>
  <si>
    <t>British Columbia</t>
  </si>
  <si>
    <t>N/A</t>
  </si>
  <si>
    <t>Efficiency Nova Scotia</t>
  </si>
  <si>
    <t>Nova Scotia</t>
  </si>
  <si>
    <t>Quebec</t>
  </si>
  <si>
    <t>Saskatchewan</t>
  </si>
  <si>
    <t>Custom</t>
  </si>
  <si>
    <t>kWh</t>
  </si>
  <si>
    <t>*Custom Rebate</t>
  </si>
  <si>
    <t xml:space="preserve">Mid - Atlantic </t>
  </si>
  <si>
    <t>Maryland</t>
  </si>
  <si>
    <t>Fixture</t>
  </si>
  <si>
    <t>Fixed</t>
  </si>
  <si>
    <t>DLC required. Wall/surface-mounted control cap: $80.</t>
  </si>
  <si>
    <t>https://bgesmartenergy.com/sites/default/files/public/BGE_IC_Tech_Sheet_Lighting.pdf</t>
  </si>
  <si>
    <t>DC SEU</t>
  </si>
  <si>
    <t>Washington DC</t>
  </si>
  <si>
    <t>PECO</t>
  </si>
  <si>
    <t>Pennsylvania</t>
  </si>
  <si>
    <t>Sensor</t>
  </si>
  <si>
    <t>WattsCtrl</t>
  </si>
  <si>
    <t>Rate is $0.0175/sq ft of area controlled. Automated central lighting control systems with override capabilities. Includes centrally-controlled time clocks, wireless on off switches, bi level switches, computer based controls, pre-set scene selection, dimmable ballasts and on-off dimmer switches for non-personal tuning. Floor plan must be submitted verifying square footage.</t>
  </si>
  <si>
    <t>http://pecoci.programprocessing.com/download/PECO_Quick_Reference_Sheet.pdf</t>
  </si>
  <si>
    <t>Long Island</t>
  </si>
  <si>
    <t>https://smecoretrolighting.programprocessing.com/download/SMECO_CI_Tech_Sheet_Lighting_508.pdf</t>
  </si>
  <si>
    <t>AEP Ohio</t>
  </si>
  <si>
    <t xml:space="preserve">Midwest </t>
  </si>
  <si>
    <t xml:space="preserve">Ohio </t>
  </si>
  <si>
    <t>Square Foot</t>
  </si>
  <si>
    <t>$0.75/sqft &lt;12ft fixture height, $0.3/sqft &gt; 12 ft, outdoor standard controls incentive, 3 control strategies.</t>
  </si>
  <si>
    <t>Alliant Energy (Iowa)</t>
  </si>
  <si>
    <t>Iowa</t>
  </si>
  <si>
    <t>Illinois</t>
  </si>
  <si>
    <t>ComEd</t>
  </si>
  <si>
    <t>Unit</t>
  </si>
  <si>
    <t>https://www.comed.com/WaysToSave/ForYourBusiness/Documents/IndoorAdvancedLightingWorksheet.pdf</t>
  </si>
  <si>
    <t>Consumers Energy</t>
  </si>
  <si>
    <t xml:space="preserve"> Michigan </t>
  </si>
  <si>
    <t>Ohio</t>
  </si>
  <si>
    <t>kWh+kW</t>
  </si>
  <si>
    <t>$0.05 kWh + $50.0 kW</t>
  </si>
  <si>
    <t xml:space="preserve">Michigan </t>
  </si>
  <si>
    <t>kW</t>
  </si>
  <si>
    <t>https://webtools.dnvgl.com/Projects/LinkClick.aspx?fileticket=6w19lvEPhAM%3D&amp;tabid=3384&amp;mid=5361</t>
  </si>
  <si>
    <t>Duke Energy</t>
  </si>
  <si>
    <t xml:space="preserve">Indiana </t>
  </si>
  <si>
    <t>$0.065 kWh + $150.0 kW</t>
  </si>
  <si>
    <t>Efficiency Smart</t>
  </si>
  <si>
    <t>Hoosier Energy</t>
  </si>
  <si>
    <t>Indiana/ Illinois</t>
  </si>
  <si>
    <t>MidAmerican (Iowa)</t>
  </si>
  <si>
    <t>MidAmerican (lllinois)</t>
  </si>
  <si>
    <t>MidAmerican (South Dakota)</t>
  </si>
  <si>
    <t>South Dakota</t>
  </si>
  <si>
    <t>Missouri River Energy Services</t>
  </si>
  <si>
    <t>Oklahoma</t>
  </si>
  <si>
    <t>Minnesota</t>
  </si>
  <si>
    <t>Wisconsin</t>
  </si>
  <si>
    <t>Xcel Energy (Minnesota)</t>
  </si>
  <si>
    <t>Only LED.</t>
  </si>
  <si>
    <t>https://www.xcelenergy.com/staticfiles/xe-responsive/Programs%20and%20Rebates/Business/Advanced-Lighting-Controls-Rebate-App.pdf</t>
  </si>
  <si>
    <t>Burlington Electric Department</t>
  </si>
  <si>
    <t>Northeast</t>
  </si>
  <si>
    <t>Vermont</t>
  </si>
  <si>
    <t>ConEd</t>
  </si>
  <si>
    <t>New York</t>
  </si>
  <si>
    <t>DLC required.</t>
  </si>
  <si>
    <t>https://www.coned.com/-/media/files/coned/documents/save-energy-money/rebates-incentives-tax-credits/rebates-incentives-tax-credits-for-commercial-industrial-buildings-customers/commercial-and-industrial-program/program-manual.pdf?la=en</t>
  </si>
  <si>
    <t>Efficiency Maine</t>
  </si>
  <si>
    <t>Maine</t>
  </si>
  <si>
    <t>Efficiency Vermont</t>
  </si>
  <si>
    <t>Connecticut</t>
  </si>
  <si>
    <t>kWkWhMax</t>
  </si>
  <si>
    <t>Custom Rate</t>
  </si>
  <si>
    <t>Massachusetts</t>
  </si>
  <si>
    <t>DLC required. System to control motion response, illumination levels, and scheduling. Performance lighting approach: $4/watts saved for interior. $3/watts saved for exterior.</t>
  </si>
  <si>
    <t>https://www.masssave.com/-/media/Files/PDFs/Business/LightingSystems_ExistingBuildings_ApplicationForm_2017.pdf, https://www.masssave.com/-/media/Files/PDFs/Business/PerformanceLighting_ExistingBuildings_ApplicationForm_2017.pdf</t>
  </si>
  <si>
    <t>https://www.masssave.com/-/media/Files/PDFs/Business/LightingSystems_ExistingBuildings_ApplicationForm_2017.pdf?la=en&amp;hash=03448413790045DFBC08D132AA7231BBBA735B63, https://www.masssave.com/-/media/Files/PDFs/Business/PerformanceLighting_ExistingBuildings_ApplicationForm_2017.pdf?la=en&amp;hash=E6C8BA878DCBE094E4F119A39F05CEA53EE0C9D9</t>
  </si>
  <si>
    <t>Rhode Island</t>
  </si>
  <si>
    <t>DLC required. System to control motion response, illumination levels and scheduling, or performance lighting approach (Interior: $4/watts saved. Exterior: $4/watts saved).</t>
  </si>
  <si>
    <t>https://www.nationalgridus.com/Services-Rebates?filters=For%20Businesses|Rhode%20Island|Electric|Lighting</t>
  </si>
  <si>
    <t>New Hampshire</t>
  </si>
  <si>
    <t>AVISTA Utilities (Idaho)</t>
  </si>
  <si>
    <t>Northwest (excl.WA)</t>
  </si>
  <si>
    <t>Idaho</t>
  </si>
  <si>
    <t>AVISTA Utilities (Oregon)</t>
  </si>
  <si>
    <t>Oregon</t>
  </si>
  <si>
    <t>BPA</t>
  </si>
  <si>
    <t>Pacific Northwest</t>
  </si>
  <si>
    <t xml:space="preserve">DLC required. $60-$600 adder per fixture, indoor only.  </t>
  </si>
  <si>
    <t>https://www.bpa.gov/EE/Sectors/Commercial/Documents/LC4_MeasureOfferingsv2.pdf</t>
  </si>
  <si>
    <t>50% cap, *Custom rebate.</t>
  </si>
  <si>
    <t>https://www.energytrust.org/wp-content/uploads/2016/10/BE_PI0190L.pdf</t>
  </si>
  <si>
    <t>LED Custom</t>
  </si>
  <si>
    <t>NorthWestern Energy</t>
  </si>
  <si>
    <t>Montana</t>
  </si>
  <si>
    <t>Southeast</t>
  </si>
  <si>
    <t>North Carolina</t>
  </si>
  <si>
    <t>South Carolina</t>
  </si>
  <si>
    <t>Kentucky</t>
  </si>
  <si>
    <t>Georgia</t>
  </si>
  <si>
    <t>Orlando Utilities Commission (OUC)</t>
  </si>
  <si>
    <t>Florida</t>
  </si>
  <si>
    <t>Tennessee</t>
  </si>
  <si>
    <t>Southwest</t>
  </si>
  <si>
    <t>Hawaii</t>
  </si>
  <si>
    <t>$0.08 kWh + $125.0 kW</t>
  </si>
  <si>
    <t>California</t>
  </si>
  <si>
    <t>DLC Fixture and DLC NLC QPL required. Plus $150/kW saved,  Energy monitoring and 6 capability requirements, Target Sectors: Retail,Retail affiliated warehouse, office, and garage,Grocery,Restaurant,Bank,Medical office,Telecommunications.</t>
  </si>
  <si>
    <t>http://www.ledaccelerator.com/</t>
  </si>
  <si>
    <t>PNM</t>
  </si>
  <si>
    <t>New Mexico</t>
  </si>
  <si>
    <t>Salt River Project</t>
  </si>
  <si>
    <t>Arizona</t>
  </si>
  <si>
    <t>SMUD</t>
  </si>
  <si>
    <t>DLC required. Plus DR, GUI, Energy Monitoring. Incentive is fixture and controls. Cap: 70% or $100000.</t>
  </si>
  <si>
    <t>https://www.smud.org/-/media/Documents/Business-Solutions-and-Rebates/Custom-Energy-Efficiency-Procedures-Manual-030618.ashx?la=en</t>
  </si>
  <si>
    <t>Southern California Edison (SCE)</t>
  </si>
  <si>
    <t>$0.03 kWh + $150.0 kW</t>
  </si>
  <si>
    <t>Xcel Energy (Colorado)</t>
  </si>
  <si>
    <t>Colorado</t>
  </si>
  <si>
    <t>DLC required. LED fixtures only. High end trim, daylighting, occupancy sensing and commissioning.</t>
  </si>
  <si>
    <t>Xcel Energy (NeW Mexico)</t>
  </si>
  <si>
    <t>Only LED</t>
  </si>
  <si>
    <t>AVISTA Utilities (Washington)</t>
  </si>
  <si>
    <t xml:space="preserve">Washington </t>
  </si>
  <si>
    <t>Washington</t>
  </si>
  <si>
    <t>DLC required. $0.12/kWh for retrofit kits, 2 strategies, LLLC.</t>
  </si>
  <si>
    <t>https://www.pacificpower.net/content/dam/pacific_power/doc/Business/Save_Energy_Money/WA_wattsmartBusiness_Lighting_Catalog.pdf</t>
  </si>
  <si>
    <t>Puget Sound Energy</t>
  </si>
  <si>
    <t>Requires LLLC capability.</t>
  </si>
  <si>
    <t>https://pse.com/savingsandenergycenter/forbusinesses/lighting/pages/business-lighting-program.aspx</t>
  </si>
  <si>
    <t>Seattle City Light</t>
  </si>
  <si>
    <t>https://energysolutions.seattle.gov/wp-content/uploads/2018/04/Aug-1-2018-Incentives.pdf</t>
  </si>
  <si>
    <t>$5-$69 per fixture based on fixture wattage and hours of use.</t>
  </si>
  <si>
    <t>https://www.snopud.com/Site/Content/Documents/ci/LitingRebateTable_118.pdf</t>
  </si>
  <si>
    <t>Tacoma PoWer</t>
  </si>
  <si>
    <t>DLC NLC QPL required. Fixtures connected to NLC systems receive $50 per controlled fixture.</t>
  </si>
  <si>
    <t xml:space="preserve">In pilot phase. $/kWh in 3 multiplication levels: Level 1- normal local controls-no multiplier; Level 2-NLC without energy monitoring-multiplier 1; Level 3-NLC including energy monitoring -multiplier 2
</t>
  </si>
  <si>
    <t>https://www.aepohio.com/save/business/programs/AdvancedLightingControls.aspx</t>
  </si>
  <si>
    <t>DLC required. $0.60 watts reduced for NEW LED fixtures and controls. $0.25 watts controlled for NEW NLC. $.10/kWh bonus for M&amp;V targets.</t>
  </si>
  <si>
    <t>Pre-notification required. For larger business (&gt;100,000 sq./ft) $0.25 kWh reduced for &lt;12ft, and $.18 for &gt;12 ft. For SMB (&lt;100,000 sq./ft.) pays $.25 kWh reduced.</t>
  </si>
  <si>
    <t>https://www.consumersenergy.com/-/media/CE/Documents/Energy%20Efficiency/business/business-incentive-all.ashx?la=en&amp;hash=D2941EC859EF654B851FCCB4395498EC38C3E65</t>
  </si>
  <si>
    <t>Preapproval and DLC required. For high lumen output fixtures/low fixture density applications (i.e., high bay), $0.10/sq ft. For low lumen output/high fixture density applications (i.e., troffers, downlights, etc), $0.20/sq ft (code L3965).</t>
  </si>
  <si>
    <t>https://www.focusonenergy.com/business/nlc?_ga=2.89340763.1153466202.1547136965-1450453061.1543358562</t>
  </si>
  <si>
    <t>Pre-approval required. Low-bay applications (ceiling heights under 15') for LED interior low-bay fixtures replacing existing incandescent, HID, or fluorescent fixtures. LED lamp replacements for HID and fluorescent fixtures are also eligible. Only applicable for a simultaneous upgrade of lights and controls. Fixture quantity must remain the same before and after retrofit. High-bay applications (ceiling heights &gt;=15') for LED interior high-bay fixtures replacing existing incandescent, HID or fluorescent fixtures or lamp replacements: $290/kW reduced. As part of LiTES initiative, $0.12 kWh reduced, $5000 cap, only for spaces &lt;100,000 sq/ft.</t>
  </si>
  <si>
    <t>South Dakota, Iowa, Minnesota, North Dakota</t>
  </si>
  <si>
    <t>*Custom Rebate. DLC NLC QPL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</si>
</sst>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FFFF"/>
      <name val="Roboto"/>
    </font>
    <font>
      <b/>
      <sz val="8"/>
      <color rgb="FFFFFFFF"/>
      <name val="Verdana"/>
      <family val="2"/>
    </font>
    <font>
      <b/>
      <u/>
      <sz val="12"/>
      <color rgb="FF0563C1"/>
      <name val="Roboto"/>
    </font>
    <font>
      <sz val="12"/>
      <color rgb="FFFFFFFF"/>
      <name val="Roboto"/>
    </font>
    <font>
      <sz val="12"/>
      <name val="Roboto"/>
    </font>
    <font>
      <sz val="9"/>
      <color rgb="FF000000"/>
      <name val="Roboto"/>
    </font>
    <font>
      <b/>
      <u/>
      <sz val="12"/>
      <color rgb="FF2169AD"/>
      <name val="Roboto"/>
    </font>
    <font>
      <b/>
      <u/>
      <sz val="12"/>
      <color rgb="FF1155CC"/>
      <name val="Roboto"/>
    </font>
    <font>
      <b/>
      <sz val="16"/>
      <name val="Roboto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30AE4C"/>
        <bgColor rgb="FF30AE4C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6AA84F"/>
        <bgColor rgb="FF6AA84F"/>
      </patternFill>
    </fill>
    <fill>
      <patternFill patternType="solid">
        <fgColor rgb="FF0000FF"/>
        <bgColor rgb="FF0000FF"/>
      </patternFill>
    </fill>
    <fill>
      <patternFill patternType="solid">
        <fgColor rgb="FFA64D79"/>
        <bgColor rgb="FFA64D79"/>
      </patternFill>
    </fill>
    <fill>
      <patternFill patternType="solid">
        <fgColor rgb="FFFF0000"/>
        <bgColor rgb="FFFF0000"/>
      </patternFill>
    </fill>
    <fill>
      <patternFill patternType="solid">
        <fgColor rgb="FF9FC5E8"/>
        <bgColor rgb="FF9FC5E8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 applyAlignment="1"/>
    <xf numFmtId="0" fontId="0" fillId="0" borderId="2" xfId="0" applyBorder="1"/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0" fillId="0" borderId="2" xfId="1" applyFont="1" applyBorder="1" applyAlignment="1">
      <alignment vertical="top"/>
    </xf>
    <xf numFmtId="0" fontId="6" fillId="6" borderId="2" xfId="0" applyFont="1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14" fontId="6" fillId="7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4" fontId="6" fillId="9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14" fontId="6" fillId="10" borderId="2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14" fontId="6" fillId="11" borderId="2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2" xfId="2" applyBorder="1" applyAlignment="1">
      <alignment vertical="top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Font="1" applyBorder="1" applyAlignment="1"/>
    <xf numFmtId="0" fontId="12" fillId="0" borderId="0" xfId="0" applyFont="1" applyBorder="1" applyAlignment="1">
      <alignment wrapText="1"/>
    </xf>
    <xf numFmtId="44" fontId="0" fillId="0" borderId="2" xfId="1" applyNumberFormat="1" applyFont="1" applyBorder="1" applyAlignment="1">
      <alignment horizontal="left" vertical="top"/>
    </xf>
    <xf numFmtId="0" fontId="2" fillId="0" borderId="2" xfId="2" applyBorder="1" applyAlignment="1">
      <alignment wrapText="1"/>
    </xf>
    <xf numFmtId="0" fontId="12" fillId="0" borderId="0" xfId="0" applyFont="1" applyBorder="1" applyAlignment="1"/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2" fillId="13" borderId="2" xfId="2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31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32171</xdr:colOff>
      <xdr:row>0</xdr:row>
      <xdr:rowOff>38100</xdr:rowOff>
    </xdr:from>
    <xdr:to>
      <xdr:col>2</xdr:col>
      <xdr:colOff>761999</xdr:colOff>
      <xdr:row>3</xdr:row>
      <xdr:rowOff>198120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8DA6BB-7276-427B-9210-7D6DB834C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1" y="38100"/>
          <a:ext cx="3007361" cy="752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damericanenergy.com/ia-bus-forms.aspx" TargetMode="External"/><Relationship Id="rId18" Type="http://schemas.openxmlformats.org/officeDocument/2006/relationships/hyperlink" Target="https://www.efficiencyvermont.com/rebates/list?type=Business" TargetMode="External"/><Relationship Id="rId26" Type="http://schemas.openxmlformats.org/officeDocument/2006/relationships/hyperlink" Target="https://www.duke-energy.com/business/products/smartsaver/lighting" TargetMode="External"/><Relationship Id="rId39" Type="http://schemas.openxmlformats.org/officeDocument/2006/relationships/hyperlink" Target="https://www.coned.com/-/media/files/coned/documents/save-energy-money/rebates-incentives-tax-credits/rebates-incentives-tax-credits-for-commercial-industrial-buildings-customers/commercial-and-industrial-program/program-manual.pdf?la=en" TargetMode="External"/><Relationship Id="rId21" Type="http://schemas.openxmlformats.org/officeDocument/2006/relationships/hyperlink" Target="https://www.efficiencyvermont.com/rebates/list?type=Business" TargetMode="External"/><Relationship Id="rId34" Type="http://schemas.openxmlformats.org/officeDocument/2006/relationships/hyperlink" Target="https://www.xcelenergy.com/Programs_and_Rebates/Business_Programs_and_Rebates/Equipment_Rebates/Lighting_Efficiency" TargetMode="External"/><Relationship Id="rId42" Type="http://schemas.openxmlformats.org/officeDocument/2006/relationships/hyperlink" Target="https://bgesmartenergy.com/sites/default/files/public/BGE_IC_Tech_Sheet_Lighting.pdf" TargetMode="External"/><Relationship Id="rId47" Type="http://schemas.openxmlformats.org/officeDocument/2006/relationships/hyperlink" Target="https://www.smud.org/-/media/Documents/Business-Solutions-and-Rebates/Custom-Energy-Efficiency-Procedures-Manual-030618.ashx?la=en" TargetMode="External"/><Relationship Id="rId50" Type="http://schemas.openxmlformats.org/officeDocument/2006/relationships/hyperlink" Target="https://www.pacificpower.net/content/dam/pacific_power/doc/Business/Save_Energy_Money/WA_wattsmartBusiness_Lighting_Catalog.pdf" TargetMode="External"/><Relationship Id="rId55" Type="http://schemas.openxmlformats.org/officeDocument/2006/relationships/hyperlink" Target="https://www.masssave.com/-/media/Files/PDFs/Business/LightingSystems_ExistingBuildings_ApplicationForm_2017.pdf,%20https:/www.masssave.com/-/media/Files/PDFs/Business/PerformanceLighting_ExistingBuildings_ApplicationForm_2017.pdf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www.comed.com/WaysToSave/ForYourBusiness/Pages/Lighting.aspx" TargetMode="External"/><Relationship Id="rId2" Type="http://schemas.openxmlformats.org/officeDocument/2006/relationships/hyperlink" Target="https://efficiencyns.ca/product-category/led-technologies/" TargetMode="External"/><Relationship Id="rId16" Type="http://schemas.openxmlformats.org/officeDocument/2006/relationships/hyperlink" Target="http://brightenergysolutions.com/find-a-rebate/" TargetMode="External"/><Relationship Id="rId29" Type="http://schemas.openxmlformats.org/officeDocument/2006/relationships/hyperlink" Target="http://www.ouc.com/business/business-rebates-programs/custom-incentive-program" TargetMode="External"/><Relationship Id="rId11" Type="http://schemas.openxmlformats.org/officeDocument/2006/relationships/hyperlink" Target="http://www.efficiencysmart.org/for-your-business/business-energy-rebates-program" TargetMode="External"/><Relationship Id="rId24" Type="http://schemas.openxmlformats.org/officeDocument/2006/relationships/hyperlink" Target="https://www.bpa.gov/EE/Sectors/Commercial/Pages/Commercial-Industrial-Lighting.aspx" TargetMode="External"/><Relationship Id="rId32" Type="http://schemas.openxmlformats.org/officeDocument/2006/relationships/hyperlink" Target="https://www.sce.com/wps/portal/home/business/savings-incentives/express-solutions" TargetMode="External"/><Relationship Id="rId37" Type="http://schemas.openxmlformats.org/officeDocument/2006/relationships/hyperlink" Target="http://www.seattle.gov/light/Conserve/business/cv4_ess.asp" TargetMode="External"/><Relationship Id="rId40" Type="http://schemas.openxmlformats.org/officeDocument/2006/relationships/hyperlink" Target="https://www.snopud.com/Site/Content/Documents/ci/LitingRebateTable_118.pdf" TargetMode="External"/><Relationship Id="rId45" Type="http://schemas.openxmlformats.org/officeDocument/2006/relationships/hyperlink" Target="https://www.consumersenergy.com/-/media/CE/Documents/Energy%20Efficiency/business/business-incentive-all.ashx?la=en&amp;hash=D2941EC859EF654B851FCCB4395498EC38C3E65" TargetMode="External"/><Relationship Id="rId53" Type="http://schemas.openxmlformats.org/officeDocument/2006/relationships/hyperlink" Target="https://www.energytrust.org/wp-content/uploads/2016/10/BE_PI0190L.pdf" TargetMode="External"/><Relationship Id="rId58" Type="http://schemas.openxmlformats.org/officeDocument/2006/relationships/hyperlink" Target="https://www.focusonenergy.com/business/nlc?_ga=2.89340763.1153466202.1547136965-1450453061.1543358562" TargetMode="External"/><Relationship Id="rId5" Type="http://schemas.openxmlformats.org/officeDocument/2006/relationships/hyperlink" Target="https://www.aepohio.com/save/business/programs/PrescriptiveProgram.aspx" TargetMode="External"/><Relationship Id="rId61" Type="http://schemas.openxmlformats.org/officeDocument/2006/relationships/hyperlink" Target="https://www.nationalgridus.com/Services-Rebates?filters=For%20Businesses|Rhode%20Island|Electric|Lighting" TargetMode="External"/><Relationship Id="rId19" Type="http://schemas.openxmlformats.org/officeDocument/2006/relationships/hyperlink" Target="https://www.coned.com/en/save-money/rebates-incentives-tax-credits/rebates-incentives-tax-credits-for-commercial-industrial-buildings-customers/save-with-energy-efficiency-upgrades" TargetMode="External"/><Relationship Id="rId14" Type="http://schemas.openxmlformats.org/officeDocument/2006/relationships/hyperlink" Target="https://www.midamericanenergy.com/il-bus-forms.aspx" TargetMode="External"/><Relationship Id="rId22" Type="http://schemas.openxmlformats.org/officeDocument/2006/relationships/hyperlink" Target="https://www.avistautilities.com/business/rebates/Pages/IDCommercialRebates.aspx" TargetMode="External"/><Relationship Id="rId27" Type="http://schemas.openxmlformats.org/officeDocument/2006/relationships/hyperlink" Target="https://www.duke-energy.com/business/products/smartsaver/lighting" TargetMode="External"/><Relationship Id="rId30" Type="http://schemas.openxmlformats.org/officeDocument/2006/relationships/hyperlink" Target="https://www.pnmenergyefficiency.com/projects62/Default.aspx?tabid=1647" TargetMode="External"/><Relationship Id="rId35" Type="http://schemas.openxmlformats.org/officeDocument/2006/relationships/hyperlink" Target="https://www.myavista.com/energy-savings/tools-for-your-business/rebates-washington" TargetMode="External"/><Relationship Id="rId43" Type="http://schemas.openxmlformats.org/officeDocument/2006/relationships/hyperlink" Target="https://www.aepohio.com/save/business/programs/AdvancedLightingControls.aspx" TargetMode="External"/><Relationship Id="rId48" Type="http://schemas.openxmlformats.org/officeDocument/2006/relationships/hyperlink" Target="https://www.xcelenergy.com/staticfiles/xe-responsive/Programs%20and%20Rebates/Business/Advanced-Lighting-Controls-Rebate-App.pdf" TargetMode="External"/><Relationship Id="rId56" Type="http://schemas.openxmlformats.org/officeDocument/2006/relationships/hyperlink" Target="https://www.xcelenergy.com/staticfiles/xe-responsive/Programs%20and%20Rebates/Business/Advanced-Lighting-Controls-Rebate-App.pdf" TargetMode="External"/><Relationship Id="rId8" Type="http://schemas.openxmlformats.org/officeDocument/2006/relationships/hyperlink" Target="https://www.consumersenergy.com/eeprograms/BHome.aspx?id=4090" TargetMode="External"/><Relationship Id="rId51" Type="http://schemas.openxmlformats.org/officeDocument/2006/relationships/hyperlink" Target="https://pse.com/savingsandenergycenter/forbusinesses/lighting/pages/business-lighting-program.aspx" TargetMode="External"/><Relationship Id="rId3" Type="http://schemas.openxmlformats.org/officeDocument/2006/relationships/hyperlink" Target="https://www.dcseu.com/for-my-business/standard-rebates/lighting" TargetMode="External"/><Relationship Id="rId12" Type="http://schemas.openxmlformats.org/officeDocument/2006/relationships/hyperlink" Target="http://teamuptosave.com/lighting" TargetMode="External"/><Relationship Id="rId17" Type="http://schemas.openxmlformats.org/officeDocument/2006/relationships/hyperlink" Target="https://www.xcelenergy.com/programs_and_rebates/business_programs_and_rebates" TargetMode="External"/><Relationship Id="rId25" Type="http://schemas.openxmlformats.org/officeDocument/2006/relationships/hyperlink" Target="http://www.northwesternenergy.com/save-energy-money/business-services/business-services-montana/rebates-incentives/e-commercial-lighting-rebates" TargetMode="External"/><Relationship Id="rId33" Type="http://schemas.openxmlformats.org/officeDocument/2006/relationships/hyperlink" Target="https://www.xcelenergy.com/programs_and_rebates/business_programs_and_rebates/equipment_rebates/lighting_efficiency" TargetMode="External"/><Relationship Id="rId38" Type="http://schemas.openxmlformats.org/officeDocument/2006/relationships/hyperlink" Target="http://www.mytpu.org/your-business/ways-to-save/save-lighting.htm" TargetMode="External"/><Relationship Id="rId46" Type="http://schemas.openxmlformats.org/officeDocument/2006/relationships/hyperlink" Target="https://webtools.dnvgl.com/Projects/LinkClick.aspx?fileticket=6w19lvEPhAM%3D&amp;tabid=3384&amp;mid=5361" TargetMode="External"/><Relationship Id="rId59" Type="http://schemas.openxmlformats.org/officeDocument/2006/relationships/hyperlink" Target="http://pecoci.programprocessing.com/download/PECO_Quick_Reference_Sheet.pdf" TargetMode="External"/><Relationship Id="rId20" Type="http://schemas.openxmlformats.org/officeDocument/2006/relationships/hyperlink" Target="http://www.efficiencymaine.com/at-work/lighting-solutions/" TargetMode="External"/><Relationship Id="rId41" Type="http://schemas.openxmlformats.org/officeDocument/2006/relationships/hyperlink" Target="http://www.ledaccelerator.com/" TargetMode="External"/><Relationship Id="rId54" Type="http://schemas.openxmlformats.org/officeDocument/2006/relationships/hyperlink" Target="https://www.masssave.com/-/media/Files/PDFs/Business/LightingSystems_ExistingBuildings_ApplicationForm_2017.pdf?la=en&amp;hash=03448413790045DFBC08D132AA7231BBBA735B63,%20https://www.masssave.com/-/media/Files/PDFs/Business/PerformanceLighting_ExistingBuildings_ApplicationForm_2017.pdf?la=en&amp;hash=E6C8BA878DCBE094E4F119A39F05CEA53EE0C9D9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bchydro.com/powersmart/business/programs/express.html" TargetMode="External"/><Relationship Id="rId6" Type="http://schemas.openxmlformats.org/officeDocument/2006/relationships/hyperlink" Target="https://www.alliantenergy.com/WaysToSave/Rebates/RebateLocatorTool" TargetMode="External"/><Relationship Id="rId15" Type="http://schemas.openxmlformats.org/officeDocument/2006/relationships/hyperlink" Target="https://www.midamericanenergy.com/sd-bus-rebates.aspx" TargetMode="External"/><Relationship Id="rId23" Type="http://schemas.openxmlformats.org/officeDocument/2006/relationships/hyperlink" Target="http://www.energytrust.org/industry-agriculture/industry-equipment-incentives/" TargetMode="External"/><Relationship Id="rId28" Type="http://schemas.openxmlformats.org/officeDocument/2006/relationships/hyperlink" Target="https://www.duke-energy.com/business/products/smartsaver/lighting" TargetMode="External"/><Relationship Id="rId36" Type="http://schemas.openxmlformats.org/officeDocument/2006/relationships/hyperlink" Target="http://pse.com/savingsandenergycenter/forbusinesses/lighting/pages/business-lighting-program.aspx" TargetMode="External"/><Relationship Id="rId49" Type="http://schemas.openxmlformats.org/officeDocument/2006/relationships/hyperlink" Target="https://www.xcelenergy.com/staticfiles/xe-responsive/Programs%20and%20Rebates/Business/Advanced-Lighting-Controls-Rebate-App.pdf" TargetMode="External"/><Relationship Id="rId57" Type="http://schemas.openxmlformats.org/officeDocument/2006/relationships/hyperlink" Target="https://www.bpa.gov/EE/Sectors/Commercial/Documents/LC4_MeasureOfferingsv2.pdf" TargetMode="External"/><Relationship Id="rId10" Type="http://schemas.openxmlformats.org/officeDocument/2006/relationships/hyperlink" Target="https://www.duke-energy.com/business/products/smartsaver/lighting" TargetMode="External"/><Relationship Id="rId31" Type="http://schemas.openxmlformats.org/officeDocument/2006/relationships/hyperlink" Target="http://www.savewithsrpbiz.com/rebates/standardrebate.aspx" TargetMode="External"/><Relationship Id="rId44" Type="http://schemas.openxmlformats.org/officeDocument/2006/relationships/hyperlink" Target="https://www.comed.com/WaysToSave/ForYourBusiness/Documents/IndoorAdvancedLightingWorksheet.pdf" TargetMode="External"/><Relationship Id="rId52" Type="http://schemas.openxmlformats.org/officeDocument/2006/relationships/hyperlink" Target="https://energysolutions.seattle.gov/wp-content/uploads/2018/04/Aug-1-2018-Incentives.pdf" TargetMode="External"/><Relationship Id="rId60" Type="http://schemas.openxmlformats.org/officeDocument/2006/relationships/hyperlink" Target="https://smecoretrolighting.programprocessing.com/download/SMECO_CI_Tech_Sheet_Lighting_508.pdf" TargetMode="External"/><Relationship Id="rId4" Type="http://schemas.openxmlformats.org/officeDocument/2006/relationships/hyperlink" Target="https://www.peco.com/WaysToSave/ForYourBusiness/Pages/LightingEquipment.aspx" TargetMode="External"/><Relationship Id="rId9" Type="http://schemas.openxmlformats.org/officeDocument/2006/relationships/hyperlink" Target="https://www.duke-energy.com/business/products/smartsaver/ligh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B234-1A5B-4D68-8B0E-6357CF92B408}">
  <dimension ref="A1:H78"/>
  <sheetViews>
    <sheetView tabSelected="1" zoomScale="80" zoomScaleNormal="80" workbookViewId="0">
      <selection activeCell="C6" sqref="C6"/>
    </sheetView>
  </sheetViews>
  <sheetFormatPr defaultRowHeight="14.4"/>
  <cols>
    <col min="1" max="1" width="18.6640625" style="1" customWidth="1"/>
    <col min="2" max="2" width="14.44140625" style="1" customWidth="1"/>
    <col min="3" max="3" width="15.6640625" style="1" customWidth="1"/>
    <col min="4" max="4" width="14.44140625" style="35" customWidth="1"/>
    <col min="5" max="5" width="14.44140625" style="1" customWidth="1"/>
    <col min="6" max="6" width="23.44140625" style="1" customWidth="1"/>
    <col min="7" max="7" width="51.88671875" style="1" customWidth="1"/>
    <col min="8" max="8" width="53.33203125" style="28" customWidth="1"/>
    <col min="9" max="9" width="52.6640625" customWidth="1"/>
  </cols>
  <sheetData>
    <row r="1" spans="1:8" ht="14.4" customHeight="1">
      <c r="A1" s="51"/>
      <c r="B1" s="51"/>
      <c r="C1" s="51"/>
      <c r="D1" s="46"/>
      <c r="E1" s="46"/>
      <c r="F1" s="46"/>
      <c r="G1" s="53" t="s">
        <v>0</v>
      </c>
      <c r="H1" s="39" t="s">
        <v>1</v>
      </c>
    </row>
    <row r="2" spans="1:8" ht="14.4" customHeight="1">
      <c r="A2" s="51"/>
      <c r="B2" s="51"/>
      <c r="C2" s="51"/>
      <c r="D2" s="46"/>
      <c r="E2" s="46"/>
      <c r="F2" s="46"/>
      <c r="G2" s="54"/>
      <c r="H2" s="36" t="s">
        <v>2</v>
      </c>
    </row>
    <row r="3" spans="1:8" ht="17.399999999999999" customHeight="1">
      <c r="A3" s="51"/>
      <c r="B3" s="51"/>
      <c r="C3" s="51"/>
      <c r="D3" s="46"/>
      <c r="E3" s="46"/>
      <c r="F3" s="46"/>
      <c r="G3" s="54"/>
      <c r="H3" s="36" t="s">
        <v>3</v>
      </c>
    </row>
    <row r="4" spans="1:8" ht="17.399999999999999" customHeight="1">
      <c r="A4" s="52"/>
      <c r="B4" s="52"/>
      <c r="C4" s="52"/>
      <c r="D4" s="46"/>
      <c r="E4" s="46"/>
      <c r="F4" s="46"/>
      <c r="G4" s="55"/>
    </row>
    <row r="5" spans="1:8" ht="24">
      <c r="A5" s="3" t="s">
        <v>4</v>
      </c>
      <c r="B5" s="3" t="s">
        <v>5</v>
      </c>
      <c r="C5" s="30" t="s">
        <v>6</v>
      </c>
      <c r="D5" s="3" t="s">
        <v>7</v>
      </c>
      <c r="E5" s="33" t="s">
        <v>8</v>
      </c>
      <c r="F5" s="3" t="s">
        <v>9</v>
      </c>
      <c r="G5" s="5" t="s">
        <v>10</v>
      </c>
      <c r="H5" s="3" t="s">
        <v>11</v>
      </c>
    </row>
    <row r="6" spans="1:8" ht="72">
      <c r="A6" s="6" t="s">
        <v>12</v>
      </c>
      <c r="B6" s="7" t="s">
        <v>13</v>
      </c>
      <c r="C6" s="44" t="s">
        <v>14</v>
      </c>
      <c r="D6" s="2" t="s">
        <v>20</v>
      </c>
      <c r="E6" s="2" t="s">
        <v>21</v>
      </c>
      <c r="F6" s="43" t="s">
        <v>15</v>
      </c>
      <c r="G6" s="4" t="s">
        <v>152</v>
      </c>
      <c r="H6" s="43" t="s">
        <v>15</v>
      </c>
    </row>
    <row r="7" spans="1:8" ht="31.2">
      <c r="A7" s="6" t="s">
        <v>16</v>
      </c>
      <c r="B7" s="8" t="s">
        <v>13</v>
      </c>
      <c r="C7" s="31" t="s">
        <v>17</v>
      </c>
      <c r="D7" s="48" t="s">
        <v>15</v>
      </c>
      <c r="E7" s="49"/>
      <c r="F7" s="49"/>
      <c r="G7" s="49"/>
      <c r="H7" s="50"/>
    </row>
    <row r="8" spans="1:8" ht="30">
      <c r="A8" s="6" t="str">
        <f>HYPERLINK("https://www.fortisbc.com/Pages/default.aspx","Fortis BC")</f>
        <v>Fortis BC</v>
      </c>
      <c r="B8" s="7" t="s">
        <v>13</v>
      </c>
      <c r="C8" s="31" t="s">
        <v>14</v>
      </c>
      <c r="D8" s="48" t="s">
        <v>15</v>
      </c>
      <c r="E8" s="49"/>
      <c r="F8" s="49"/>
      <c r="G8" s="49"/>
      <c r="H8" s="50"/>
    </row>
    <row r="9" spans="1:8" ht="15.6">
      <c r="A9" s="6" t="str">
        <f>HYPERLINK("http://www.hydroquebec.com/business/energy-efficiency/programs/buildings-program/prescriptive-component/","Hydro Québec")</f>
        <v>Hydro Québec</v>
      </c>
      <c r="B9" s="7" t="s">
        <v>13</v>
      </c>
      <c r="C9" s="31" t="s">
        <v>18</v>
      </c>
      <c r="D9" s="48" t="s">
        <v>15</v>
      </c>
      <c r="E9" s="49"/>
      <c r="F9" s="49"/>
      <c r="G9" s="49"/>
      <c r="H9" s="50"/>
    </row>
    <row r="10" spans="1:8" ht="15.6">
      <c r="A10" s="6" t="str">
        <f>HYPERLINK("https://www.saskpower.com/efficiency-programs-and-tips/business-savings-programs/savings-incentives/commercial-lighting-incentive","Sask Power")</f>
        <v>Sask Power</v>
      </c>
      <c r="B10" s="7" t="s">
        <v>13</v>
      </c>
      <c r="C10" s="31" t="s">
        <v>19</v>
      </c>
      <c r="D10" s="2" t="s">
        <v>20</v>
      </c>
      <c r="E10" s="34" t="s">
        <v>21</v>
      </c>
      <c r="F10" s="9">
        <v>0.08</v>
      </c>
      <c r="G10" s="2" t="s">
        <v>22</v>
      </c>
      <c r="H10" s="43" t="s">
        <v>15</v>
      </c>
    </row>
    <row r="11" spans="1:8" ht="28.8">
      <c r="A11" s="6" t="str">
        <f>HYPERLINK("http://www.bgesmartenergy.com/business/energy-solutions-business/application-forms","BGE")</f>
        <v>BGE</v>
      </c>
      <c r="B11" s="10" t="s">
        <v>23</v>
      </c>
      <c r="C11" s="32" t="s">
        <v>24</v>
      </c>
      <c r="D11" s="2" t="s">
        <v>25</v>
      </c>
      <c r="E11" s="34" t="s">
        <v>26</v>
      </c>
      <c r="F11" s="9">
        <v>40</v>
      </c>
      <c r="G11" s="2" t="s">
        <v>27</v>
      </c>
      <c r="H11" s="38" t="s">
        <v>28</v>
      </c>
    </row>
    <row r="12" spans="1:8" ht="30">
      <c r="A12" s="6" t="s">
        <v>29</v>
      </c>
      <c r="B12" s="11" t="s">
        <v>23</v>
      </c>
      <c r="C12" s="31" t="s">
        <v>30</v>
      </c>
      <c r="D12" s="48" t="s">
        <v>15</v>
      </c>
      <c r="E12" s="49"/>
      <c r="F12" s="49"/>
      <c r="G12" s="49"/>
      <c r="H12" s="50"/>
    </row>
    <row r="13" spans="1:8" ht="100.8">
      <c r="A13" s="6" t="s">
        <v>31</v>
      </c>
      <c r="B13" s="10" t="s">
        <v>23</v>
      </c>
      <c r="C13" s="31" t="s">
        <v>32</v>
      </c>
      <c r="D13" s="2" t="s">
        <v>33</v>
      </c>
      <c r="E13" s="34" t="s">
        <v>34</v>
      </c>
      <c r="F13" s="40" t="s">
        <v>15</v>
      </c>
      <c r="G13" s="27" t="s">
        <v>35</v>
      </c>
      <c r="H13" s="47" t="s">
        <v>36</v>
      </c>
    </row>
    <row r="14" spans="1:8" ht="15.6">
      <c r="A14" s="6" t="str">
        <f>HYPERLINK("https://www.pseg.com/","PSEG - LI")</f>
        <v>PSEG - LI</v>
      </c>
      <c r="B14" s="11" t="s">
        <v>23</v>
      </c>
      <c r="C14" s="31" t="s">
        <v>37</v>
      </c>
      <c r="D14" s="48" t="s">
        <v>15</v>
      </c>
      <c r="E14" s="49"/>
      <c r="F14" s="49"/>
      <c r="G14" s="49"/>
      <c r="H14" s="50"/>
    </row>
    <row r="15" spans="1:8" ht="28.8">
      <c r="A15" s="6" t="str">
        <f>HYPERLINK("https://www.smeco.coop/save-energy-and-money/business-solutions/program-documents","SMECO")</f>
        <v>SMECO</v>
      </c>
      <c r="B15" s="11" t="s">
        <v>23</v>
      </c>
      <c r="C15" s="31" t="s">
        <v>24</v>
      </c>
      <c r="D15" s="2" t="s">
        <v>25</v>
      </c>
      <c r="E15" s="34" t="s">
        <v>26</v>
      </c>
      <c r="F15" s="9">
        <v>40</v>
      </c>
      <c r="G15" s="2" t="s">
        <v>27</v>
      </c>
      <c r="H15" s="38" t="s">
        <v>38</v>
      </c>
    </row>
    <row r="16" spans="1:8" ht="28.8">
      <c r="A16" s="6" t="s">
        <v>39</v>
      </c>
      <c r="B16" s="12" t="s">
        <v>40</v>
      </c>
      <c r="C16" s="31" t="s">
        <v>41</v>
      </c>
      <c r="D16" s="2" t="s">
        <v>42</v>
      </c>
      <c r="E16" s="34" t="s">
        <v>26</v>
      </c>
      <c r="F16" s="9">
        <v>0.75</v>
      </c>
      <c r="G16" s="27" t="s">
        <v>43</v>
      </c>
      <c r="H16" s="38" t="s">
        <v>153</v>
      </c>
    </row>
    <row r="17" spans="1:8" ht="31.2">
      <c r="A17" s="13" t="s">
        <v>44</v>
      </c>
      <c r="B17" s="12" t="s">
        <v>40</v>
      </c>
      <c r="C17" s="32" t="s">
        <v>45</v>
      </c>
      <c r="D17" s="48" t="s">
        <v>15</v>
      </c>
      <c r="E17" s="49"/>
      <c r="F17" s="49"/>
      <c r="G17" s="49"/>
      <c r="H17" s="50"/>
    </row>
    <row r="18" spans="1:8" ht="15.6">
      <c r="A18" s="6" t="str">
        <f>HYPERLINK("https://www.ameren.com/illinois","Ameren IL")</f>
        <v>Ameren IL</v>
      </c>
      <c r="B18" s="12" t="s">
        <v>40</v>
      </c>
      <c r="C18" s="31" t="s">
        <v>46</v>
      </c>
      <c r="D18" s="2" t="s">
        <v>20</v>
      </c>
      <c r="E18" s="34" t="s">
        <v>21</v>
      </c>
      <c r="F18" s="9">
        <v>0.1</v>
      </c>
      <c r="G18" s="2" t="s">
        <v>22</v>
      </c>
      <c r="H18" s="43" t="s">
        <v>15</v>
      </c>
    </row>
    <row r="19" spans="1:8" ht="43.2">
      <c r="A19" s="6" t="s">
        <v>47</v>
      </c>
      <c r="B19" s="12" t="s">
        <v>40</v>
      </c>
      <c r="C19" s="31" t="s">
        <v>46</v>
      </c>
      <c r="D19" s="2" t="s">
        <v>48</v>
      </c>
      <c r="E19" s="34" t="s">
        <v>34</v>
      </c>
      <c r="F19" s="9">
        <v>0.6</v>
      </c>
      <c r="G19" s="27" t="s">
        <v>154</v>
      </c>
      <c r="H19" s="38" t="s">
        <v>49</v>
      </c>
    </row>
    <row r="20" spans="1:8" ht="72">
      <c r="A20" s="6" t="s">
        <v>50</v>
      </c>
      <c r="B20" s="12" t="s">
        <v>40</v>
      </c>
      <c r="C20" s="31" t="s">
        <v>51</v>
      </c>
      <c r="D20" s="2" t="s">
        <v>42</v>
      </c>
      <c r="E20" s="34" t="s">
        <v>26</v>
      </c>
      <c r="F20" s="9">
        <v>0.06</v>
      </c>
      <c r="G20" s="27" t="s">
        <v>155</v>
      </c>
      <c r="H20" s="38" t="s">
        <v>156</v>
      </c>
    </row>
    <row r="21" spans="1:8" ht="15.6">
      <c r="A21" s="6" t="str">
        <f>HYPERLINK("https://www.dpandl.com/save-money/business-government/rapid-rebates/","DP&amp;L")</f>
        <v>DP&amp;L</v>
      </c>
      <c r="B21" s="12" t="s">
        <v>40</v>
      </c>
      <c r="C21" s="31" t="s">
        <v>52</v>
      </c>
      <c r="D21" s="2" t="s">
        <v>20</v>
      </c>
      <c r="E21" s="34" t="s">
        <v>53</v>
      </c>
      <c r="F21" s="9" t="s">
        <v>54</v>
      </c>
      <c r="G21" s="2" t="s">
        <v>22</v>
      </c>
      <c r="H21" s="43" t="s">
        <v>15</v>
      </c>
    </row>
    <row r="22" spans="1:8" ht="177.6" customHeight="1">
      <c r="A22" s="6" t="str">
        <f>HYPERLINK("https://www.dtecommercialinstantdiscount.com/Content/Documents/DTE%20Midstream%202017%20Measure%20and%20Incentive%20List.pdf","DTE")</f>
        <v>DTE</v>
      </c>
      <c r="B22" s="12" t="s">
        <v>40</v>
      </c>
      <c r="C22" s="31" t="s">
        <v>55</v>
      </c>
      <c r="D22" s="2" t="s">
        <v>48</v>
      </c>
      <c r="E22" s="34" t="s">
        <v>56</v>
      </c>
      <c r="F22" s="9">
        <v>185</v>
      </c>
      <c r="G22" s="27" t="s">
        <v>159</v>
      </c>
      <c r="H22" s="38" t="s">
        <v>57</v>
      </c>
    </row>
    <row r="23" spans="1:8" ht="15.6">
      <c r="A23" s="6" t="s">
        <v>58</v>
      </c>
      <c r="B23" s="12" t="s">
        <v>40</v>
      </c>
      <c r="C23" s="31" t="s">
        <v>59</v>
      </c>
      <c r="D23" s="2" t="s">
        <v>20</v>
      </c>
      <c r="E23" s="34" t="s">
        <v>53</v>
      </c>
      <c r="F23" s="9" t="s">
        <v>60</v>
      </c>
      <c r="G23" s="2" t="s">
        <v>22</v>
      </c>
      <c r="H23" s="43" t="s">
        <v>15</v>
      </c>
    </row>
    <row r="24" spans="1:8" ht="15.6">
      <c r="A24" s="6" t="s">
        <v>58</v>
      </c>
      <c r="B24" s="12" t="s">
        <v>40</v>
      </c>
      <c r="C24" s="31" t="s">
        <v>52</v>
      </c>
      <c r="D24" s="2" t="s">
        <v>20</v>
      </c>
      <c r="E24" s="34" t="s">
        <v>53</v>
      </c>
      <c r="F24" s="9" t="s">
        <v>60</v>
      </c>
      <c r="G24" s="2" t="s">
        <v>22</v>
      </c>
      <c r="H24" s="43" t="s">
        <v>15</v>
      </c>
    </row>
    <row r="25" spans="1:8" ht="15.6">
      <c r="A25" s="6" t="s">
        <v>61</v>
      </c>
      <c r="B25" s="12" t="s">
        <v>40</v>
      </c>
      <c r="C25" s="31" t="s">
        <v>52</v>
      </c>
      <c r="D25" s="48" t="s">
        <v>15</v>
      </c>
      <c r="E25" s="49"/>
      <c r="F25" s="49"/>
      <c r="G25" s="49"/>
      <c r="H25" s="50"/>
    </row>
    <row r="26" spans="1:8" ht="15.6">
      <c r="A26" s="14" t="s">
        <v>62</v>
      </c>
      <c r="B26" s="12" t="s">
        <v>40</v>
      </c>
      <c r="C26" s="31" t="s">
        <v>63</v>
      </c>
      <c r="D26" s="48" t="s">
        <v>15</v>
      </c>
      <c r="E26" s="49"/>
      <c r="F26" s="49"/>
      <c r="G26" s="49"/>
      <c r="H26" s="50"/>
    </row>
    <row r="27" spans="1:8" ht="31.2">
      <c r="A27" s="6" t="s">
        <v>64</v>
      </c>
      <c r="B27" s="12" t="s">
        <v>40</v>
      </c>
      <c r="C27" s="31" t="s">
        <v>45</v>
      </c>
      <c r="D27" s="2" t="s">
        <v>20</v>
      </c>
      <c r="E27" s="34" t="s">
        <v>21</v>
      </c>
      <c r="F27" s="9">
        <v>0.1</v>
      </c>
      <c r="G27" s="2" t="s">
        <v>22</v>
      </c>
      <c r="H27" s="43" t="s">
        <v>15</v>
      </c>
    </row>
    <row r="28" spans="1:8" ht="31.2">
      <c r="A28" s="6" t="s">
        <v>65</v>
      </c>
      <c r="B28" s="12" t="s">
        <v>40</v>
      </c>
      <c r="C28" s="31" t="s">
        <v>46</v>
      </c>
      <c r="D28" s="48" t="s">
        <v>15</v>
      </c>
      <c r="E28" s="49"/>
      <c r="F28" s="49"/>
      <c r="G28" s="49"/>
      <c r="H28" s="50"/>
    </row>
    <row r="29" spans="1:8" ht="31.2">
      <c r="A29" s="13" t="s">
        <v>66</v>
      </c>
      <c r="B29" s="12" t="s">
        <v>40</v>
      </c>
      <c r="C29" s="31" t="s">
        <v>67</v>
      </c>
      <c r="D29" s="2" t="s">
        <v>20</v>
      </c>
      <c r="E29" s="34" t="s">
        <v>21</v>
      </c>
      <c r="F29" s="37">
        <v>0.15</v>
      </c>
      <c r="G29" s="2" t="s">
        <v>22</v>
      </c>
      <c r="H29" s="43" t="s">
        <v>15</v>
      </c>
    </row>
    <row r="30" spans="1:8" ht="60">
      <c r="A30" s="6" t="s">
        <v>68</v>
      </c>
      <c r="B30" s="12" t="s">
        <v>40</v>
      </c>
      <c r="C30" s="31" t="s">
        <v>160</v>
      </c>
      <c r="D30" s="2" t="s">
        <v>20</v>
      </c>
      <c r="E30" s="34" t="s">
        <v>34</v>
      </c>
      <c r="F30" s="37">
        <v>0.12</v>
      </c>
      <c r="G30" s="2" t="s">
        <v>161</v>
      </c>
      <c r="H30" s="43" t="s">
        <v>15</v>
      </c>
    </row>
    <row r="31" spans="1:8" ht="15.6">
      <c r="A31" s="6" t="str">
        <f>HYPERLINK("http://www.powerforwardwithpso.com/my-business/rebates/","PSO")</f>
        <v>PSO</v>
      </c>
      <c r="B31" s="12" t="s">
        <v>40</v>
      </c>
      <c r="C31" s="31" t="s">
        <v>69</v>
      </c>
      <c r="D31" s="48" t="s">
        <v>15</v>
      </c>
      <c r="E31" s="49"/>
      <c r="F31" s="49"/>
      <c r="G31" s="49"/>
      <c r="H31" s="50"/>
    </row>
    <row r="32" spans="1:8" ht="15.6">
      <c r="A32" s="6" t="str">
        <f>HYPERLINK("https://smmpa.com/members","SMMPA")</f>
        <v>SMMPA</v>
      </c>
      <c r="B32" s="12" t="s">
        <v>40</v>
      </c>
      <c r="C32" s="31" t="s">
        <v>70</v>
      </c>
      <c r="D32" s="2" t="s">
        <v>20</v>
      </c>
      <c r="E32" s="34" t="s">
        <v>21</v>
      </c>
      <c r="F32" s="9">
        <v>4.4999999999999998E-2</v>
      </c>
      <c r="G32" s="2" t="s">
        <v>22</v>
      </c>
      <c r="H32" s="43" t="s">
        <v>15</v>
      </c>
    </row>
    <row r="33" spans="1:8" ht="72">
      <c r="A33" s="15" t="str">
        <f>HYPERLINK("https://www.tva.gov/Energy/EnergyRightSolutions/EnergyRight-Solutions-for-Business-%2B-Industry/Incentives","WI Focus on Energy")</f>
        <v>WI Focus on Energy</v>
      </c>
      <c r="B33" s="12" t="s">
        <v>40</v>
      </c>
      <c r="C33" s="32" t="s">
        <v>71</v>
      </c>
      <c r="D33" s="2" t="s">
        <v>33</v>
      </c>
      <c r="E33" s="34" t="s">
        <v>26</v>
      </c>
      <c r="F33" s="9"/>
      <c r="G33" s="4" t="s">
        <v>157</v>
      </c>
      <c r="H33" s="47" t="s">
        <v>158</v>
      </c>
    </row>
    <row r="34" spans="1:8" ht="43.2">
      <c r="A34" s="6" t="s">
        <v>72</v>
      </c>
      <c r="B34" s="12" t="s">
        <v>40</v>
      </c>
      <c r="C34" s="31" t="s">
        <v>70</v>
      </c>
      <c r="D34" s="2" t="s">
        <v>48</v>
      </c>
      <c r="E34" s="34" t="s">
        <v>56</v>
      </c>
      <c r="F34" s="9">
        <v>400</v>
      </c>
      <c r="G34" s="2" t="s">
        <v>73</v>
      </c>
      <c r="H34" s="38" t="s">
        <v>74</v>
      </c>
    </row>
    <row r="35" spans="1:8" ht="31.2">
      <c r="A35" s="16" t="str">
        <f>HYPERLINK("https://www.xcelenergy.com/programs_and_rebates/business_programs_and_rebates","Xcel Energy (South Dakota)")</f>
        <v>Xcel Energy (South Dakota)</v>
      </c>
      <c r="B35" s="12" t="s">
        <v>40</v>
      </c>
      <c r="C35" s="31" t="s">
        <v>67</v>
      </c>
      <c r="D35" s="48" t="s">
        <v>15</v>
      </c>
      <c r="E35" s="49"/>
      <c r="F35" s="49"/>
      <c r="G35" s="49"/>
      <c r="H35" s="50"/>
    </row>
    <row r="36" spans="1:8" ht="46.8">
      <c r="A36" s="6" t="s">
        <v>75</v>
      </c>
      <c r="B36" s="17" t="s">
        <v>76</v>
      </c>
      <c r="C36" s="31" t="s">
        <v>77</v>
      </c>
      <c r="D36" s="48" t="s">
        <v>15</v>
      </c>
      <c r="E36" s="49"/>
      <c r="F36" s="49"/>
      <c r="G36" s="49"/>
      <c r="H36" s="50"/>
    </row>
    <row r="37" spans="1:8" ht="72">
      <c r="A37" s="6" t="s">
        <v>78</v>
      </c>
      <c r="B37" s="17" t="s">
        <v>76</v>
      </c>
      <c r="C37" s="31" t="s">
        <v>79</v>
      </c>
      <c r="D37" s="2" t="s">
        <v>25</v>
      </c>
      <c r="E37" s="34" t="s">
        <v>26</v>
      </c>
      <c r="F37" s="9">
        <v>50</v>
      </c>
      <c r="G37" s="27" t="s">
        <v>151</v>
      </c>
      <c r="H37" s="29" t="s">
        <v>81</v>
      </c>
    </row>
    <row r="38" spans="1:8" ht="15.6">
      <c r="A38" s="6" t="s">
        <v>82</v>
      </c>
      <c r="B38" s="17" t="s">
        <v>76</v>
      </c>
      <c r="C38" s="31" t="s">
        <v>83</v>
      </c>
      <c r="D38" s="48" t="s">
        <v>15</v>
      </c>
      <c r="E38" s="49"/>
      <c r="F38" s="49"/>
      <c r="G38" s="49"/>
      <c r="H38" s="50"/>
    </row>
    <row r="39" spans="1:8" ht="31.2">
      <c r="A39" s="6" t="s">
        <v>84</v>
      </c>
      <c r="B39" s="17" t="s">
        <v>76</v>
      </c>
      <c r="C39" s="31" t="s">
        <v>77</v>
      </c>
      <c r="D39" s="48" t="s">
        <v>15</v>
      </c>
      <c r="E39" s="49"/>
      <c r="F39" s="49"/>
      <c r="G39" s="49"/>
      <c r="H39" s="50"/>
    </row>
    <row r="40" spans="1:8" ht="15.6">
      <c r="A40" s="6" t="str">
        <f>HYPERLINK("https://www.energizect.com/your-business/solutions-list/Express-Service-Lighting-Rebate","Eversource CT")</f>
        <v>Eversource CT</v>
      </c>
      <c r="B40" s="17" t="s">
        <v>76</v>
      </c>
      <c r="C40" s="31" t="s">
        <v>85</v>
      </c>
      <c r="D40" s="2" t="s">
        <v>20</v>
      </c>
      <c r="E40" s="34" t="s">
        <v>86</v>
      </c>
      <c r="F40" s="9" t="s">
        <v>87</v>
      </c>
      <c r="G40" s="2" t="s">
        <v>22</v>
      </c>
      <c r="H40" s="43" t="s">
        <v>15</v>
      </c>
    </row>
    <row r="41" spans="1:8" ht="72">
      <c r="A41" s="6" t="str">
        <f>HYPERLINK("https://www.masssave.com/en/saving/business-rebates/adding-replacing-equipment","Eversource MA")</f>
        <v>Eversource MA</v>
      </c>
      <c r="B41" s="17" t="s">
        <v>76</v>
      </c>
      <c r="C41" s="31" t="s">
        <v>88</v>
      </c>
      <c r="D41" s="2" t="s">
        <v>25</v>
      </c>
      <c r="E41" s="34" t="s">
        <v>26</v>
      </c>
      <c r="F41" s="9">
        <v>30</v>
      </c>
      <c r="G41" s="27" t="s">
        <v>89</v>
      </c>
      <c r="H41" s="38" t="s">
        <v>90</v>
      </c>
    </row>
    <row r="42" spans="1:8" ht="100.8">
      <c r="A42" s="6" t="str">
        <f>HYPERLINK("https://www.masssave.com/en/saving/business-rebates/adding-replacing-equipment","National Grid - Massachusettes")</f>
        <v>National Grid - Massachusettes</v>
      </c>
      <c r="B42" s="18" t="s">
        <v>76</v>
      </c>
      <c r="C42" s="31" t="s">
        <v>88</v>
      </c>
      <c r="D42" s="2" t="s">
        <v>25</v>
      </c>
      <c r="E42" s="34" t="s">
        <v>26</v>
      </c>
      <c r="F42" s="9">
        <v>30</v>
      </c>
      <c r="G42" s="27" t="s">
        <v>89</v>
      </c>
      <c r="H42" s="29" t="s">
        <v>91</v>
      </c>
    </row>
    <row r="43" spans="1:8" ht="57.6">
      <c r="A43" s="6" t="str">
        <f>HYPERLINK("https://www.nationalgridus.com/RI-Business/Energy-Saving-Programs/Lighting","National Grid - Rhode Island")</f>
        <v>National Grid - Rhode Island</v>
      </c>
      <c r="B43" s="17" t="s">
        <v>76</v>
      </c>
      <c r="C43" s="31" t="s">
        <v>92</v>
      </c>
      <c r="D43" s="2" t="s">
        <v>25</v>
      </c>
      <c r="E43" s="34" t="s">
        <v>26</v>
      </c>
      <c r="F43" s="9">
        <v>30</v>
      </c>
      <c r="G43" s="27" t="s">
        <v>93</v>
      </c>
      <c r="H43" s="47" t="s">
        <v>94</v>
      </c>
    </row>
    <row r="44" spans="1:8" ht="46.8">
      <c r="A44" s="6" t="str">
        <f>HYPERLINK("https://www.nationalgridus.com/Upstate-NY-Business/Energy-Saving-Programs/Lighting","National Grid - Upstate New York")</f>
        <v>National Grid - Upstate New York</v>
      </c>
      <c r="B44" s="17" t="s">
        <v>76</v>
      </c>
      <c r="C44" s="31" t="s">
        <v>79</v>
      </c>
      <c r="D44" s="48" t="s">
        <v>15</v>
      </c>
      <c r="E44" s="49"/>
      <c r="F44" s="49"/>
      <c r="G44" s="49"/>
      <c r="H44" s="50"/>
    </row>
    <row r="45" spans="1:8" ht="30">
      <c r="A45" s="6" t="str">
        <f>HYPERLINK("https://libertyutilities.com/","Liberty Utilities")</f>
        <v>Liberty Utilities</v>
      </c>
      <c r="B45" s="18" t="s">
        <v>76</v>
      </c>
      <c r="C45" s="31" t="s">
        <v>95</v>
      </c>
      <c r="D45" s="48" t="s">
        <v>15</v>
      </c>
      <c r="E45" s="49"/>
      <c r="F45" s="49"/>
      <c r="G45" s="49"/>
      <c r="H45" s="50"/>
    </row>
    <row r="46" spans="1:8" ht="31.2">
      <c r="A46" s="6" t="str">
        <f>HYPERLINK("https://www.nhec.com/equipment-retrofit/","New Hampshire Electric Co-Op")</f>
        <v>New Hampshire Electric Co-Op</v>
      </c>
      <c r="B46" s="18" t="s">
        <v>76</v>
      </c>
      <c r="C46" s="31" t="s">
        <v>95</v>
      </c>
      <c r="D46" s="48" t="s">
        <v>15</v>
      </c>
      <c r="E46" s="49"/>
      <c r="F46" s="49"/>
      <c r="G46" s="49"/>
      <c r="H46" s="50"/>
    </row>
    <row r="47" spans="1:8" ht="62.4">
      <c r="A47" s="16" t="str">
        <f>HYPERLINK("https://www.rmld.com/my-business/pages/commercial-rebates","Reading Municipal Light Department (RMLD)")</f>
        <v>Reading Municipal Light Department (RMLD)</v>
      </c>
      <c r="B47" s="17" t="s">
        <v>76</v>
      </c>
      <c r="C47" s="31" t="s">
        <v>88</v>
      </c>
      <c r="D47" s="48" t="s">
        <v>15</v>
      </c>
      <c r="E47" s="49"/>
      <c r="F47" s="49"/>
      <c r="G47" s="49"/>
      <c r="H47" s="50"/>
    </row>
    <row r="48" spans="1:8" ht="31.2">
      <c r="A48" s="6" t="str">
        <f>HYPERLINK("https://www.energizect.com/your-business/solutions-list/Express-Service-Lighting-Rebate","United Illuminating UI")</f>
        <v>United Illuminating UI</v>
      </c>
      <c r="B48" s="18" t="s">
        <v>76</v>
      </c>
      <c r="C48" s="31" t="s">
        <v>85</v>
      </c>
      <c r="D48" s="2" t="s">
        <v>20</v>
      </c>
      <c r="E48" s="34" t="s">
        <v>86</v>
      </c>
      <c r="F48" s="9" t="s">
        <v>87</v>
      </c>
      <c r="G48" s="2" t="s">
        <v>22</v>
      </c>
      <c r="H48" s="41" t="s">
        <v>15</v>
      </c>
    </row>
    <row r="49" spans="1:8" ht="31.2">
      <c r="A49" s="6" t="s">
        <v>96</v>
      </c>
      <c r="B49" s="19" t="s">
        <v>97</v>
      </c>
      <c r="C49" s="31" t="s">
        <v>98</v>
      </c>
      <c r="D49" s="2" t="s">
        <v>20</v>
      </c>
      <c r="E49" s="34" t="s">
        <v>21</v>
      </c>
      <c r="F49" s="9">
        <v>0.2</v>
      </c>
      <c r="G49" s="2" t="s">
        <v>22</v>
      </c>
      <c r="H49" s="42" t="s">
        <v>15</v>
      </c>
    </row>
    <row r="50" spans="1:8" ht="31.2">
      <c r="A50" s="6" t="s">
        <v>99</v>
      </c>
      <c r="B50" s="19" t="s">
        <v>97</v>
      </c>
      <c r="C50" s="31" t="s">
        <v>100</v>
      </c>
      <c r="D50" s="48" t="s">
        <v>15</v>
      </c>
      <c r="E50" s="49"/>
      <c r="F50" s="49"/>
      <c r="G50" s="49"/>
      <c r="H50" s="50"/>
    </row>
    <row r="51" spans="1:8" ht="30">
      <c r="A51" s="6" t="s">
        <v>101</v>
      </c>
      <c r="B51" s="19" t="s">
        <v>97</v>
      </c>
      <c r="C51" s="44" t="s">
        <v>102</v>
      </c>
      <c r="D51" s="2" t="s">
        <v>25</v>
      </c>
      <c r="E51" s="2" t="s">
        <v>26</v>
      </c>
      <c r="F51" s="9">
        <v>60</v>
      </c>
      <c r="G51" s="4" t="s">
        <v>103</v>
      </c>
      <c r="H51" s="38" t="s">
        <v>104</v>
      </c>
    </row>
    <row r="52" spans="1:8" ht="31.2">
      <c r="A52" s="6" t="str">
        <f>HYPERLINK("https://www.energytrust.org/industry-agriculture/industry-equipment-incentives/","Energy Trust of Oregon (ETO)")</f>
        <v>Energy Trust of Oregon (ETO)</v>
      </c>
      <c r="B52" s="19" t="s">
        <v>97</v>
      </c>
      <c r="C52" s="31" t="s">
        <v>100</v>
      </c>
      <c r="D52" s="2" t="s">
        <v>48</v>
      </c>
      <c r="E52" s="34" t="s">
        <v>21</v>
      </c>
      <c r="F52" s="45">
        <v>0.25</v>
      </c>
      <c r="G52" s="2" t="s">
        <v>105</v>
      </c>
      <c r="H52" s="38" t="s">
        <v>106</v>
      </c>
    </row>
    <row r="53" spans="1:8" ht="30">
      <c r="A53" s="6" t="str">
        <f t="shared" ref="A53:A54" si="0">HYPERLINK("https://www.idahopower.com/ways-to-save/savings-for-your-business/","Idaho Power")</f>
        <v>Idaho Power</v>
      </c>
      <c r="B53" s="19" t="s">
        <v>97</v>
      </c>
      <c r="C53" s="31" t="s">
        <v>100</v>
      </c>
      <c r="D53" s="2" t="s">
        <v>107</v>
      </c>
      <c r="E53" s="34" t="s">
        <v>21</v>
      </c>
      <c r="F53" s="9">
        <v>0.1</v>
      </c>
      <c r="G53" s="2" t="s">
        <v>22</v>
      </c>
      <c r="H53" s="43" t="s">
        <v>15</v>
      </c>
    </row>
    <row r="54" spans="1:8" ht="30">
      <c r="A54" s="6" t="str">
        <f t="shared" si="0"/>
        <v>Idaho Power</v>
      </c>
      <c r="B54" s="19" t="s">
        <v>97</v>
      </c>
      <c r="C54" s="31" t="s">
        <v>98</v>
      </c>
      <c r="D54" s="2" t="s">
        <v>107</v>
      </c>
      <c r="E54" s="34" t="s">
        <v>21</v>
      </c>
      <c r="F54" s="9">
        <v>0.1</v>
      </c>
      <c r="G54" s="2" t="s">
        <v>22</v>
      </c>
      <c r="H54" s="43" t="s">
        <v>15</v>
      </c>
    </row>
    <row r="55" spans="1:8" ht="31.2">
      <c r="A55" s="6" t="s">
        <v>108</v>
      </c>
      <c r="B55" s="19" t="s">
        <v>97</v>
      </c>
      <c r="C55" s="31" t="s">
        <v>109</v>
      </c>
      <c r="D55" s="48" t="s">
        <v>15</v>
      </c>
      <c r="E55" s="49"/>
      <c r="F55" s="49"/>
      <c r="G55" s="49"/>
      <c r="H55" s="50"/>
    </row>
    <row r="56" spans="1:8" ht="15.6">
      <c r="A56" s="6" t="s">
        <v>58</v>
      </c>
      <c r="B56" s="20" t="s">
        <v>110</v>
      </c>
      <c r="C56" s="31" t="s">
        <v>111</v>
      </c>
      <c r="D56" s="2" t="s">
        <v>20</v>
      </c>
      <c r="E56" s="34" t="s">
        <v>53</v>
      </c>
      <c r="F56" s="9" t="s">
        <v>60</v>
      </c>
      <c r="G56" s="2" t="s">
        <v>22</v>
      </c>
      <c r="H56" s="43" t="s">
        <v>15</v>
      </c>
    </row>
    <row r="57" spans="1:8" ht="15.6">
      <c r="A57" s="6" t="s">
        <v>58</v>
      </c>
      <c r="B57" s="21" t="s">
        <v>110</v>
      </c>
      <c r="C57" s="32" t="s">
        <v>112</v>
      </c>
      <c r="D57" s="2" t="s">
        <v>20</v>
      </c>
      <c r="E57" s="34" t="s">
        <v>53</v>
      </c>
      <c r="F57" s="9" t="s">
        <v>60</v>
      </c>
      <c r="G57" s="2" t="s">
        <v>22</v>
      </c>
      <c r="H57" s="43" t="s">
        <v>15</v>
      </c>
    </row>
    <row r="58" spans="1:8" ht="15.6">
      <c r="A58" s="6" t="s">
        <v>58</v>
      </c>
      <c r="B58" s="20" t="s">
        <v>110</v>
      </c>
      <c r="C58" s="31" t="s">
        <v>113</v>
      </c>
      <c r="D58" s="2" t="s">
        <v>20</v>
      </c>
      <c r="E58" s="34" t="s">
        <v>53</v>
      </c>
      <c r="F58" s="9" t="s">
        <v>60</v>
      </c>
      <c r="G58" s="2" t="s">
        <v>22</v>
      </c>
      <c r="H58" s="43" t="s">
        <v>15</v>
      </c>
    </row>
    <row r="59" spans="1:8" ht="15.6">
      <c r="A59" s="6" t="str">
        <f>HYPERLINK("https://www.georgiapowerrebates.com/commercial","Georgia Power")</f>
        <v>Georgia Power</v>
      </c>
      <c r="B59" s="20" t="s">
        <v>110</v>
      </c>
      <c r="C59" s="31" t="s">
        <v>114</v>
      </c>
      <c r="D59" s="2" t="s">
        <v>20</v>
      </c>
      <c r="E59" s="34" t="s">
        <v>21</v>
      </c>
      <c r="F59" s="9">
        <v>0.1</v>
      </c>
      <c r="G59" s="2" t="s">
        <v>22</v>
      </c>
      <c r="H59" s="43" t="s">
        <v>15</v>
      </c>
    </row>
    <row r="60" spans="1:8" ht="46.8">
      <c r="A60" s="6" t="s">
        <v>115</v>
      </c>
      <c r="B60" s="20" t="s">
        <v>110</v>
      </c>
      <c r="C60" s="31" t="s">
        <v>116</v>
      </c>
      <c r="D60" s="2" t="s">
        <v>20</v>
      </c>
      <c r="E60" s="34" t="s">
        <v>56</v>
      </c>
      <c r="F60" s="9">
        <v>250</v>
      </c>
      <c r="G60" s="2" t="s">
        <v>22</v>
      </c>
      <c r="H60" s="43" t="s">
        <v>15</v>
      </c>
    </row>
    <row r="61" spans="1:8" ht="15.6">
      <c r="A61" s="6" t="str">
        <f>HYPERLINK("https://www.tva.gov/Energy/EnergyRightSolutions/EnergyRight-Solutions-for-Business-%2B-Industry/Incentives","TVA")</f>
        <v>TVA</v>
      </c>
      <c r="B61" s="20" t="s">
        <v>110</v>
      </c>
      <c r="C61" s="31" t="s">
        <v>117</v>
      </c>
      <c r="D61" s="2" t="s">
        <v>20</v>
      </c>
      <c r="E61" s="34" t="s">
        <v>21</v>
      </c>
      <c r="F61" s="9">
        <v>0.1</v>
      </c>
      <c r="G61" s="2" t="s">
        <v>22</v>
      </c>
      <c r="H61" s="43" t="s">
        <v>15</v>
      </c>
    </row>
    <row r="62" spans="1:8" ht="15.6">
      <c r="A62" s="6" t="str">
        <f>HYPERLINK("https://hawaiienergy.com/for-businesses/incentives/lighting","Hawaii Energy")</f>
        <v>Hawaii Energy</v>
      </c>
      <c r="B62" s="22" t="s">
        <v>118</v>
      </c>
      <c r="C62" s="31" t="s">
        <v>119</v>
      </c>
      <c r="D62" s="2" t="s">
        <v>20</v>
      </c>
      <c r="E62" s="34" t="s">
        <v>53</v>
      </c>
      <c r="F62" s="9" t="s">
        <v>120</v>
      </c>
      <c r="G62" s="2" t="s">
        <v>22</v>
      </c>
      <c r="H62" s="43" t="s">
        <v>15</v>
      </c>
    </row>
    <row r="63" spans="1:8" ht="15.6">
      <c r="A63" s="6" t="str">
        <f>HYPERLINK("https://www.pacificpower.net/bus/se/california/il/lighting.html","Pacific Power")</f>
        <v>Pacific Power</v>
      </c>
      <c r="B63" s="22" t="s">
        <v>118</v>
      </c>
      <c r="C63" s="31" t="s">
        <v>121</v>
      </c>
      <c r="D63" s="2" t="s">
        <v>107</v>
      </c>
      <c r="E63" s="34" t="s">
        <v>21</v>
      </c>
      <c r="F63" s="9">
        <v>0.15</v>
      </c>
      <c r="G63" s="2" t="s">
        <v>22</v>
      </c>
      <c r="H63" s="43" t="s">
        <v>15</v>
      </c>
    </row>
    <row r="64" spans="1:8" ht="72">
      <c r="A64" s="6" t="str">
        <f>HYPERLINK("https://www.pge.com/en_US/business/save-energy-money/business-solutions-and-rebates/lighting/lighting.page","PG&amp;E")</f>
        <v>PG&amp;E</v>
      </c>
      <c r="B64" s="22" t="s">
        <v>118</v>
      </c>
      <c r="C64" s="31" t="s">
        <v>121</v>
      </c>
      <c r="D64" s="2" t="s">
        <v>25</v>
      </c>
      <c r="E64" s="34" t="s">
        <v>21</v>
      </c>
      <c r="F64" s="9">
        <v>0.24</v>
      </c>
      <c r="G64" s="4" t="s">
        <v>122</v>
      </c>
      <c r="H64" s="38" t="s">
        <v>123</v>
      </c>
    </row>
    <row r="65" spans="1:8" ht="15.6">
      <c r="A65" s="6" t="s">
        <v>124</v>
      </c>
      <c r="B65" s="22" t="s">
        <v>118</v>
      </c>
      <c r="C65" s="31" t="s">
        <v>125</v>
      </c>
      <c r="D65" s="2" t="s">
        <v>20</v>
      </c>
      <c r="E65" s="34" t="s">
        <v>21</v>
      </c>
      <c r="F65" s="9">
        <v>7.4999999999999997E-2</v>
      </c>
      <c r="G65" s="2" t="s">
        <v>22</v>
      </c>
      <c r="H65" s="43" t="s">
        <v>15</v>
      </c>
    </row>
    <row r="66" spans="1:8" ht="31.2">
      <c r="A66" s="6" t="s">
        <v>126</v>
      </c>
      <c r="B66" s="22" t="s">
        <v>118</v>
      </c>
      <c r="C66" s="31" t="s">
        <v>127</v>
      </c>
      <c r="D66" s="2" t="s">
        <v>20</v>
      </c>
      <c r="E66" s="34" t="s">
        <v>21</v>
      </c>
      <c r="F66" s="9">
        <v>0.1</v>
      </c>
      <c r="G66" s="2" t="s">
        <v>22</v>
      </c>
      <c r="H66" s="43" t="s">
        <v>15</v>
      </c>
    </row>
    <row r="67" spans="1:8" ht="43.2">
      <c r="A67" s="6" t="s">
        <v>128</v>
      </c>
      <c r="B67" s="22" t="s">
        <v>118</v>
      </c>
      <c r="C67" s="31" t="s">
        <v>121</v>
      </c>
      <c r="D67" s="2" t="s">
        <v>48</v>
      </c>
      <c r="E67" s="34" t="s">
        <v>21</v>
      </c>
      <c r="F67" s="9">
        <v>0.2</v>
      </c>
      <c r="G67" s="27" t="s">
        <v>129</v>
      </c>
      <c r="H67" s="38" t="s">
        <v>130</v>
      </c>
    </row>
    <row r="68" spans="1:8" ht="46.8">
      <c r="A68" s="6" t="s">
        <v>131</v>
      </c>
      <c r="B68" s="22" t="s">
        <v>118</v>
      </c>
      <c r="C68" s="31" t="s">
        <v>121</v>
      </c>
      <c r="D68" s="2" t="s">
        <v>20</v>
      </c>
      <c r="E68" s="34" t="s">
        <v>53</v>
      </c>
      <c r="F68" s="9" t="s">
        <v>132</v>
      </c>
      <c r="G68" s="2" t="s">
        <v>22</v>
      </c>
      <c r="H68" s="43" t="s">
        <v>15</v>
      </c>
    </row>
    <row r="69" spans="1:8" ht="43.2">
      <c r="A69" s="6" t="s">
        <v>133</v>
      </c>
      <c r="B69" s="22" t="s">
        <v>118</v>
      </c>
      <c r="C69" s="31" t="s">
        <v>134</v>
      </c>
      <c r="D69" s="2" t="s">
        <v>33</v>
      </c>
      <c r="E69" s="34" t="s">
        <v>34</v>
      </c>
      <c r="F69" s="9">
        <v>0.4</v>
      </c>
      <c r="G69" s="27" t="s">
        <v>135</v>
      </c>
      <c r="H69" s="38" t="s">
        <v>74</v>
      </c>
    </row>
    <row r="70" spans="1:8" ht="43.2">
      <c r="A70" s="6" t="s">
        <v>136</v>
      </c>
      <c r="B70" s="23" t="s">
        <v>118</v>
      </c>
      <c r="C70" s="32" t="s">
        <v>125</v>
      </c>
      <c r="D70" s="2" t="s">
        <v>48</v>
      </c>
      <c r="E70" s="34" t="s">
        <v>56</v>
      </c>
      <c r="F70" s="9">
        <v>400</v>
      </c>
      <c r="G70" s="2" t="s">
        <v>137</v>
      </c>
      <c r="H70" s="38" t="s">
        <v>74</v>
      </c>
    </row>
    <row r="71" spans="1:8" ht="31.2">
      <c r="A71" s="6" t="s">
        <v>138</v>
      </c>
      <c r="B71" s="24" t="s">
        <v>139</v>
      </c>
      <c r="C71" s="31" t="s">
        <v>140</v>
      </c>
      <c r="D71" s="2" t="s">
        <v>20</v>
      </c>
      <c r="E71" s="34" t="s">
        <v>21</v>
      </c>
      <c r="F71" s="9">
        <v>0.2</v>
      </c>
      <c r="G71" s="2" t="s">
        <v>22</v>
      </c>
      <c r="H71" s="43" t="s">
        <v>15</v>
      </c>
    </row>
    <row r="72" spans="1:8" ht="31.2">
      <c r="A72" s="6" t="str">
        <f>HYPERLINK("https://www.clarkpublicutilities.com/business-customers/reduce-waste-in-your-business/all-programs/clip/","Clark Public Utilities")</f>
        <v>Clark Public Utilities</v>
      </c>
      <c r="B72" s="24" t="s">
        <v>139</v>
      </c>
      <c r="C72" s="31" t="s">
        <v>140</v>
      </c>
      <c r="D72" s="2" t="s">
        <v>20</v>
      </c>
      <c r="E72" s="34" t="s">
        <v>21</v>
      </c>
      <c r="F72" s="9">
        <v>0.18</v>
      </c>
      <c r="G72" s="2" t="s">
        <v>22</v>
      </c>
      <c r="H72" s="43" t="s">
        <v>15</v>
      </c>
    </row>
    <row r="73" spans="1:8" ht="15.6">
      <c r="A73" s="6" t="str">
        <f>HYPERLINK("http://www.eweb.org/business-customers/rebates-loans-and-conservation/lighting-upgrades","EWEB")</f>
        <v>EWEB</v>
      </c>
      <c r="B73" s="24" t="s">
        <v>139</v>
      </c>
      <c r="C73" s="31" t="s">
        <v>140</v>
      </c>
      <c r="D73" s="2" t="s">
        <v>20</v>
      </c>
      <c r="E73" s="34" t="s">
        <v>21</v>
      </c>
      <c r="F73" s="9">
        <v>0.14000000000000001</v>
      </c>
      <c r="G73" s="2" t="s">
        <v>22</v>
      </c>
      <c r="H73" s="43" t="s">
        <v>15</v>
      </c>
    </row>
    <row r="74" spans="1:8" ht="43.2">
      <c r="A74" s="6" t="str">
        <f>HYPERLINK("https://www.pacificpower.net/bus/se/washington/il.html","Pacific Power")</f>
        <v>Pacific Power</v>
      </c>
      <c r="B74" s="24" t="s">
        <v>139</v>
      </c>
      <c r="C74" s="31" t="s">
        <v>140</v>
      </c>
      <c r="D74" s="2" t="s">
        <v>48</v>
      </c>
      <c r="E74" s="34" t="s">
        <v>21</v>
      </c>
      <c r="F74" s="9">
        <v>0.16</v>
      </c>
      <c r="G74" s="26" t="s">
        <v>141</v>
      </c>
      <c r="H74" s="38" t="s">
        <v>142</v>
      </c>
    </row>
    <row r="75" spans="1:8" ht="31.2">
      <c r="A75" s="6" t="s">
        <v>143</v>
      </c>
      <c r="B75" s="24" t="s">
        <v>139</v>
      </c>
      <c r="C75" s="31" t="s">
        <v>140</v>
      </c>
      <c r="D75" s="2" t="s">
        <v>25</v>
      </c>
      <c r="E75" s="34" t="s">
        <v>26</v>
      </c>
      <c r="F75" s="9">
        <v>50</v>
      </c>
      <c r="G75" s="26" t="s">
        <v>144</v>
      </c>
      <c r="H75" s="38" t="s">
        <v>145</v>
      </c>
    </row>
    <row r="76" spans="1:8" ht="31.2">
      <c r="A76" s="6" t="s">
        <v>146</v>
      </c>
      <c r="B76" s="24" t="s">
        <v>139</v>
      </c>
      <c r="C76" s="31" t="s">
        <v>140</v>
      </c>
      <c r="D76" s="2" t="s">
        <v>25</v>
      </c>
      <c r="E76" s="34" t="s">
        <v>26</v>
      </c>
      <c r="F76" s="9">
        <v>50</v>
      </c>
      <c r="G76" s="26" t="s">
        <v>80</v>
      </c>
      <c r="H76" s="38" t="s">
        <v>147</v>
      </c>
    </row>
    <row r="77" spans="1:8" ht="28.8">
      <c r="A77" s="6" t="str">
        <f>HYPERLINK("https://www.snopud.com/business/rebatesincentives.ashx?p=2051","Snohomish PUD")</f>
        <v>Snohomish PUD</v>
      </c>
      <c r="B77" s="25" t="s">
        <v>139</v>
      </c>
      <c r="C77" s="32" t="s">
        <v>140</v>
      </c>
      <c r="D77" s="2" t="s">
        <v>25</v>
      </c>
      <c r="E77" s="34" t="s">
        <v>26</v>
      </c>
      <c r="F77" s="9">
        <v>69</v>
      </c>
      <c r="G77" s="27" t="s">
        <v>148</v>
      </c>
      <c r="H77" s="38" t="s">
        <v>149</v>
      </c>
    </row>
    <row r="78" spans="1:8" ht="15.6">
      <c r="A78" s="6" t="s">
        <v>150</v>
      </c>
      <c r="B78" s="24" t="s">
        <v>139</v>
      </c>
      <c r="C78" s="31" t="s">
        <v>140</v>
      </c>
      <c r="D78" s="2" t="s">
        <v>20</v>
      </c>
      <c r="E78" s="34" t="s">
        <v>21</v>
      </c>
      <c r="F78" s="9">
        <v>0.18</v>
      </c>
      <c r="G78" s="26" t="s">
        <v>22</v>
      </c>
      <c r="H78" s="43" t="s">
        <v>15</v>
      </c>
    </row>
  </sheetData>
  <sheetProtection algorithmName="SHA-512" hashValue="gKzLqaCtHsmOVKt4JkxVJ1iE6W+DnQbrdNnggADx2ec/gkumDTSoVKxzeNYQilEqgH5gz/BN84NijisjqVSWKg==" saltValue="CM6B7sTmbGJ3+eJVzglc/Q==" spinCount="100000" sheet="1" objects="1" scenarios="1"/>
  <autoFilter ref="A5:H5" xr:uid="{C71E4B30-CE41-4D72-8D94-AFA7EEDCCB3B}"/>
  <mergeCells count="22">
    <mergeCell ref="A1:C4"/>
    <mergeCell ref="D47:H47"/>
    <mergeCell ref="D55:H55"/>
    <mergeCell ref="D50:H50"/>
    <mergeCell ref="D39:H39"/>
    <mergeCell ref="G1:G4"/>
    <mergeCell ref="D44:H44"/>
    <mergeCell ref="D45:H45"/>
    <mergeCell ref="D46:H46"/>
    <mergeCell ref="D26:H26"/>
    <mergeCell ref="D28:H28"/>
    <mergeCell ref="D31:H31"/>
    <mergeCell ref="D35:H35"/>
    <mergeCell ref="D36:H36"/>
    <mergeCell ref="D38:H38"/>
    <mergeCell ref="D8:H8"/>
    <mergeCell ref="D12:H12"/>
    <mergeCell ref="D14:H14"/>
    <mergeCell ref="D17:H17"/>
    <mergeCell ref="D25:H25"/>
    <mergeCell ref="D7:H7"/>
    <mergeCell ref="D9:H9"/>
  </mergeCells>
  <conditionalFormatting sqref="G1 A5:G5 A10:G11 A6:D9 A13:E13 A12:D12 A15:G16 A14:D14 A17:D17 A25:D26 A28:D28 A31:D31 A37:G37 A35:D36 A38:D39 A44:D47 A18:G24 A27:G27 A29:G30 A32:G34 A40:G43 A48:G49 A50:C78 D51:G54 D56:G78 G13">
    <cfRule type="containsText" dxfId="30" priority="32" operator="containsText" text="N/A">
      <formula>NOT(ISERROR(SEARCH(("N/A"),(A1))))</formula>
    </cfRule>
  </conditionalFormatting>
  <conditionalFormatting sqref="H5">
    <cfRule type="containsText" dxfId="29" priority="31" operator="containsText" text="N/A">
      <formula>NOT(ISERROR(SEARCH(("N/A"),(H5))))</formula>
    </cfRule>
  </conditionalFormatting>
  <conditionalFormatting sqref="D55">
    <cfRule type="containsText" dxfId="28" priority="29" operator="containsText" text="N/A">
      <formula>NOT(ISERROR(SEARCH(("N/A"),(D55))))</formula>
    </cfRule>
  </conditionalFormatting>
  <conditionalFormatting sqref="H18">
    <cfRule type="containsText" dxfId="27" priority="28" operator="containsText" text="N/A">
      <formula>NOT(ISERROR(SEARCH(("N/A"),(I18))))</formula>
    </cfRule>
  </conditionalFormatting>
  <conditionalFormatting sqref="H21">
    <cfRule type="containsText" dxfId="26" priority="27" operator="containsText" text="N/A">
      <formula>NOT(ISERROR(SEARCH(("N/A"),(I21))))</formula>
    </cfRule>
  </conditionalFormatting>
  <conditionalFormatting sqref="H13">
    <cfRule type="containsText" dxfId="25" priority="26" operator="containsText" text="N/A">
      <formula>NOT(ISERROR(SEARCH(("N/A"),(I13))))</formula>
    </cfRule>
  </conditionalFormatting>
  <conditionalFormatting sqref="F13">
    <cfRule type="containsText" dxfId="24" priority="25" operator="containsText" text="N/A">
      <formula>NOT(ISERROR(SEARCH(("N/A"),(G13))))</formula>
    </cfRule>
  </conditionalFormatting>
  <conditionalFormatting sqref="H23">
    <cfRule type="containsText" dxfId="23" priority="24" operator="containsText" text="N/A">
      <formula>NOT(ISERROR(SEARCH(("N/A"),(I23))))</formula>
    </cfRule>
  </conditionalFormatting>
  <conditionalFormatting sqref="H24">
    <cfRule type="containsText" dxfId="22" priority="23" operator="containsText" text="N/A">
      <formula>NOT(ISERROR(SEARCH(("N/A"),(I24))))</formula>
    </cfRule>
  </conditionalFormatting>
  <conditionalFormatting sqref="H27">
    <cfRule type="containsText" dxfId="21" priority="22" operator="containsText" text="N/A">
      <formula>NOT(ISERROR(SEARCH(("N/A"),(I27))))</formula>
    </cfRule>
  </conditionalFormatting>
  <conditionalFormatting sqref="H29">
    <cfRule type="containsText" dxfId="20" priority="21" operator="containsText" text="N/A">
      <formula>NOT(ISERROR(SEARCH(("N/A"),(I29))))</formula>
    </cfRule>
  </conditionalFormatting>
  <conditionalFormatting sqref="H40">
    <cfRule type="containsText" dxfId="19" priority="20" operator="containsText" text="N/A">
      <formula>NOT(ISERROR(SEARCH(("N/A"),(I40))))</formula>
    </cfRule>
  </conditionalFormatting>
  <conditionalFormatting sqref="H43">
    <cfRule type="containsText" dxfId="18" priority="19" operator="containsText" text="N/A">
      <formula>NOT(ISERROR(SEARCH(("N/A"),(I43))))</formula>
    </cfRule>
  </conditionalFormatting>
  <conditionalFormatting sqref="H48:H49">
    <cfRule type="containsText" dxfId="17" priority="18" operator="containsText" text="N/A">
      <formula>NOT(ISERROR(SEARCH(("N/A"),(I48))))</formula>
    </cfRule>
  </conditionalFormatting>
  <conditionalFormatting sqref="H51">
    <cfRule type="containsText" dxfId="16" priority="17" operator="containsText" text="N/A">
      <formula>NOT(ISERROR(SEARCH(("N/A"),(I51))))</formula>
    </cfRule>
  </conditionalFormatting>
  <conditionalFormatting sqref="D50">
    <cfRule type="containsText" dxfId="15" priority="16" operator="containsText" text="N/A">
      <formula>NOT(ISERROR(SEARCH(("N/A"),(D50))))</formula>
    </cfRule>
  </conditionalFormatting>
  <conditionalFormatting sqref="H53">
    <cfRule type="containsText" dxfId="14" priority="15" operator="containsText" text="N/A">
      <formula>NOT(ISERROR(SEARCH(("N/A"),(I53))))</formula>
    </cfRule>
  </conditionalFormatting>
  <conditionalFormatting sqref="H54">
    <cfRule type="containsText" dxfId="13" priority="14" operator="containsText" text="N/A">
      <formula>NOT(ISERROR(SEARCH(("N/A"),(I54))))</formula>
    </cfRule>
  </conditionalFormatting>
  <conditionalFormatting sqref="H56:H63">
    <cfRule type="containsText" dxfId="12" priority="13" operator="containsText" text="N/A">
      <formula>NOT(ISERROR(SEARCH(("N/A"),(I56))))</formula>
    </cfRule>
  </conditionalFormatting>
  <conditionalFormatting sqref="H65:H66">
    <cfRule type="containsText" dxfId="11" priority="12" operator="containsText" text="N/A">
      <formula>NOT(ISERROR(SEARCH(("N/A"),(I65))))</formula>
    </cfRule>
  </conditionalFormatting>
  <conditionalFormatting sqref="H68">
    <cfRule type="containsText" dxfId="10" priority="11" operator="containsText" text="N/A">
      <formula>NOT(ISERROR(SEARCH(("N/A"),(I68))))</formula>
    </cfRule>
  </conditionalFormatting>
  <conditionalFormatting sqref="H71">
    <cfRule type="containsText" dxfId="9" priority="10" operator="containsText" text="N/A">
      <formula>NOT(ISERROR(SEARCH(("N/A"),(I71))))</formula>
    </cfRule>
  </conditionalFormatting>
  <conditionalFormatting sqref="H72">
    <cfRule type="containsText" dxfId="8" priority="9" operator="containsText" text="N/A">
      <formula>NOT(ISERROR(SEARCH(("N/A"),(I72))))</formula>
    </cfRule>
  </conditionalFormatting>
  <conditionalFormatting sqref="H73">
    <cfRule type="containsText" dxfId="7" priority="8" operator="containsText" text="N/A">
      <formula>NOT(ISERROR(SEARCH(("N/A"),(I73))))</formula>
    </cfRule>
  </conditionalFormatting>
  <conditionalFormatting sqref="H78">
    <cfRule type="containsText" dxfId="6" priority="7" operator="containsText" text="N/A">
      <formula>NOT(ISERROR(SEARCH(("N/A"),(I78))))</formula>
    </cfRule>
  </conditionalFormatting>
  <conditionalFormatting sqref="H32">
    <cfRule type="containsText" dxfId="5" priority="6" operator="containsText" text="N/A">
      <formula>NOT(ISERROR(SEARCH(("N/A"),(I32))))</formula>
    </cfRule>
  </conditionalFormatting>
  <conditionalFormatting sqref="H33">
    <cfRule type="containsText" dxfId="4" priority="5" operator="containsText" text="N/A">
      <formula>NOT(ISERROR(SEARCH(("N/A"),(I33))))</formula>
    </cfRule>
  </conditionalFormatting>
  <conditionalFormatting sqref="H10">
    <cfRule type="containsText" dxfId="3" priority="4" operator="containsText" text="N/A">
      <formula>NOT(ISERROR(SEARCH(("N/A"),(I10))))</formula>
    </cfRule>
  </conditionalFormatting>
  <conditionalFormatting sqref="F6">
    <cfRule type="containsText" dxfId="2" priority="3" operator="containsText" text="N/A">
      <formula>NOT(ISERROR(SEARCH(("N/A"),(G6))))</formula>
    </cfRule>
  </conditionalFormatting>
  <conditionalFormatting sqref="H6">
    <cfRule type="containsText" dxfId="1" priority="2" operator="containsText" text="N/A">
      <formula>NOT(ISERROR(SEARCH(("N/A"),(I6))))</formula>
    </cfRule>
  </conditionalFormatting>
  <conditionalFormatting sqref="H30">
    <cfRule type="containsText" dxfId="0" priority="1" operator="containsText" text="N/A">
      <formula>NOT(ISERROR(SEARCH(("N/A"),(I30))))</formula>
    </cfRule>
  </conditionalFormatting>
  <hyperlinks>
    <hyperlink ref="A6" r:id="rId1" xr:uid="{B6DA1C22-47B1-45FE-9742-E0DD82C6DE85}"/>
    <hyperlink ref="A7" r:id="rId2" xr:uid="{6D56ECCF-DED4-4C86-957C-623818BC0769}"/>
    <hyperlink ref="A12" r:id="rId3" xr:uid="{6B83110E-B910-41A9-9EB6-B9FBB9285535}"/>
    <hyperlink ref="A13" r:id="rId4" xr:uid="{D3F8FC14-FDF7-4918-8A80-8C5A040B2D44}"/>
    <hyperlink ref="A16" r:id="rId5" xr:uid="{E54820AC-1D81-4A64-9EFC-BAF25B43B1A3}"/>
    <hyperlink ref="A17" r:id="rId6" xr:uid="{B8BC9CFC-7B18-4E59-ADA9-87B3E9A0FAD1}"/>
    <hyperlink ref="A19" r:id="rId7" xr:uid="{80791AA3-77A4-40F9-8C68-BDD95044F5FB}"/>
    <hyperlink ref="A20" r:id="rId8" xr:uid="{17AA79F4-028C-4706-96F9-38C77A0E0CEE}"/>
    <hyperlink ref="A23" r:id="rId9" xr:uid="{A2C1EB70-7146-4DC3-BD25-52E5C878605D}"/>
    <hyperlink ref="A24" r:id="rId10" xr:uid="{1225DEAF-C551-4AA6-A0BD-ED428413BFC8}"/>
    <hyperlink ref="A25" r:id="rId11" xr:uid="{4633349C-91DC-4B06-AAA1-98DA460F30E9}"/>
    <hyperlink ref="A26" r:id="rId12" xr:uid="{E796F4BA-337E-4A6D-A57C-D7C82B2834E9}"/>
    <hyperlink ref="A27" r:id="rId13" xr:uid="{3A4E302F-A5C6-4741-B9B4-93CAD66872BA}"/>
    <hyperlink ref="A28" r:id="rId14" xr:uid="{1841F5C7-2CDE-4CD5-B0E3-C623E28C9AD1}"/>
    <hyperlink ref="A29" r:id="rId15" xr:uid="{BB78F776-B683-4000-9E4B-2AEC46D45F95}"/>
    <hyperlink ref="A30" r:id="rId16" xr:uid="{CB8D4F35-C6CF-441F-A081-964E8EB52445}"/>
    <hyperlink ref="A34" r:id="rId17" xr:uid="{A8445BA5-495D-4D28-AC0B-406F86C4517F}"/>
    <hyperlink ref="A36" r:id="rId18" xr:uid="{F660A845-493B-4971-9A35-250719EAB9C9}"/>
    <hyperlink ref="A37" r:id="rId19" xr:uid="{16C2A63E-20DE-4040-851B-35DE10EEA393}"/>
    <hyperlink ref="A38" r:id="rId20" xr:uid="{F6A29788-F472-4DA9-AB36-5A18E5198D44}"/>
    <hyperlink ref="A39" r:id="rId21" xr:uid="{BC5DE329-33F8-423F-A145-1306FA3BEC6E}"/>
    <hyperlink ref="A49" r:id="rId22" xr:uid="{7431E0BF-C304-4CD0-AEF7-B47FAC1AA777}"/>
    <hyperlink ref="A50" r:id="rId23" xr:uid="{CCED2E2D-BA16-4A53-8F5C-8BC4AA5BE116}"/>
    <hyperlink ref="A51" r:id="rId24" xr:uid="{3B8289BA-D07F-45B1-AD45-C3EE7A6ABAB3}"/>
    <hyperlink ref="A55" r:id="rId25" xr:uid="{8129747F-6236-4395-A8A6-F955E5E99DFE}"/>
    <hyperlink ref="A56" r:id="rId26" xr:uid="{727AE810-F3BE-44D8-B886-532DA3EFAD1C}"/>
    <hyperlink ref="A57" r:id="rId27" xr:uid="{E58D0DE2-E60E-4CE5-A304-CA0A7B5D521F}"/>
    <hyperlink ref="A58" r:id="rId28" xr:uid="{B57432BA-EB22-4025-9E05-93ABC66C44E2}"/>
    <hyperlink ref="A60" r:id="rId29" xr:uid="{830596CD-D6E8-4313-B78F-D8170BA86765}"/>
    <hyperlink ref="A65" r:id="rId30" xr:uid="{8D2A5476-DA0B-47DE-81F0-72CA13DAB280}"/>
    <hyperlink ref="A66" r:id="rId31" xr:uid="{7B36B885-C7FF-470C-9D6E-6D3B7CE8C310}"/>
    <hyperlink ref="A68" r:id="rId32" xr:uid="{E1FC788D-03BD-48DD-98FB-612E86B6510F}"/>
    <hyperlink ref="A69" r:id="rId33" xr:uid="{5A649910-6A0A-40F9-9DDF-986C8D1CDE61}"/>
    <hyperlink ref="A70" r:id="rId34" xr:uid="{9A77001A-DE99-4B52-ACD0-C7E75CDAFA21}"/>
    <hyperlink ref="A71" r:id="rId35" xr:uid="{DEAF05A6-7E8A-44EF-94CA-3A5D5F58E1B5}"/>
    <hyperlink ref="A75" r:id="rId36" xr:uid="{F6A2B353-CE51-41BC-8348-BB6C66AA61B9}"/>
    <hyperlink ref="A76" r:id="rId37" xr:uid="{95E91CFB-1BF1-4A7C-B967-6FE42573FD21}"/>
    <hyperlink ref="A78" r:id="rId38" xr:uid="{1B260622-B69A-43C6-ACFC-0B5ACF6080BD}"/>
    <hyperlink ref="H37" r:id="rId39" xr:uid="{B080B955-0E02-4B4E-9502-BAAE959F70B8}"/>
    <hyperlink ref="H77" r:id="rId40" xr:uid="{A4CC70DB-813D-4363-995C-9BD22CA294F0}"/>
    <hyperlink ref="H64" r:id="rId41" xr:uid="{7B5F6DCB-D75C-4B0E-8C8B-FDCB2BE85542}"/>
    <hyperlink ref="H11" r:id="rId42" xr:uid="{BE17EFB9-6F03-4214-958B-32A04228E9B0}"/>
    <hyperlink ref="H16" r:id="rId43" xr:uid="{C4BF2BD2-1E06-41F1-A61C-A476BA29D524}"/>
    <hyperlink ref="H19" r:id="rId44" xr:uid="{BC7F0BC7-4305-4140-8678-8CA66DC15EBE}"/>
    <hyperlink ref="H20" r:id="rId45" xr:uid="{C8380412-BA24-42D4-83D5-5424C703C160}"/>
    <hyperlink ref="H22" r:id="rId46" xr:uid="{EA8966DA-957F-4815-8D12-F5DFF84AE9E6}"/>
    <hyperlink ref="H67" r:id="rId47" xr:uid="{BF336BEF-63FF-4F45-968C-3153AEB0022A}"/>
    <hyperlink ref="H70" r:id="rId48" xr:uid="{46785442-7983-4DBF-8D98-929E4B926CC3}"/>
    <hyperlink ref="H69" r:id="rId49" xr:uid="{EFBC8BB7-A53A-4C1C-BA95-48A566C08F01}"/>
    <hyperlink ref="H74" r:id="rId50" xr:uid="{0A554B69-E1C7-4779-8AA2-7621F6518C49}"/>
    <hyperlink ref="H75" r:id="rId51" xr:uid="{38459432-3251-499D-BC31-01A1CF9F48EF}"/>
    <hyperlink ref="H76" r:id="rId52" xr:uid="{99980C40-09A9-4619-A108-A3302D22C651}"/>
    <hyperlink ref="H52" r:id="rId53" xr:uid="{6C09ACA5-B057-4AF0-8C37-C41E77C9C5EB}"/>
    <hyperlink ref="H42" r:id="rId54" display="https://www.masssave.com/-/media/Files/PDFs/Business/LightingSystems_ExistingBuildings_ApplicationForm_2017.pdf?la=en&amp;hash=03448413790045DFBC08D132AA7231BBBA735B63, https://www.masssave.com/-/media/Files/PDFs/Business/PerformanceLighting_ExistingBuildings_ApplicationForm_2017.pdf?la=en&amp;hash=E6C8BA878DCBE094E4F119A39F05CEA53EE0C9D9" xr:uid="{639294D1-771E-440B-82FC-1E9D7B9B432E}"/>
    <hyperlink ref="H41" r:id="rId55" xr:uid="{C9FCEF38-6CB6-49BB-8BB8-1534D7F67499}"/>
    <hyperlink ref="H34" r:id="rId56" xr:uid="{CCA6A6C1-947E-46F9-951A-9BB03B793682}"/>
    <hyperlink ref="H51" r:id="rId57" xr:uid="{A419FE55-533B-45FD-A81E-A2CC1D526C6B}"/>
    <hyperlink ref="H33" r:id="rId58" xr:uid="{A6DF628F-F5FB-4E7A-A233-8739BA556962}"/>
    <hyperlink ref="H13" r:id="rId59" xr:uid="{61E578B4-431E-4B8F-A494-53A4527EA536}"/>
    <hyperlink ref="H15" r:id="rId60" xr:uid="{D38383D9-BE42-4C9A-8AD8-5C3384ACCBD3}"/>
    <hyperlink ref="H43" r:id="rId61" xr:uid="{E6439277-BB55-45E8-ADA8-C121315D3AE7}"/>
  </hyperlinks>
  <pageMargins left="0.7" right="0.7" top="0.75" bottom="0.75" header="0.3" footer="0.3"/>
  <pageSetup orientation="portrait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Bagwat</dc:creator>
  <cp:keywords/>
  <dc:description/>
  <cp:lastModifiedBy>Shapiro, Andrea</cp:lastModifiedBy>
  <cp:revision/>
  <dcterms:created xsi:type="dcterms:W3CDTF">2018-12-21T15:26:20Z</dcterms:created>
  <dcterms:modified xsi:type="dcterms:W3CDTF">2019-11-07T20:13:24Z</dcterms:modified>
  <cp:category/>
  <cp:contentStatus/>
</cp:coreProperties>
</file>