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xr:revisionPtr revIDLastSave="0" documentId="8_{0435F688-26DB-427E-B603-16F51562434F}" xr6:coauthVersionLast="45" xr6:coauthVersionMax="45" xr10:uidLastSave="{00000000-0000-0000-0000-000000000000}"/>
  <workbookProtection lockStructure="1"/>
  <bookViews>
    <workbookView xWindow="-540" yWindow="855" windowWidth="29070" windowHeight="11820" xr2:uid="{00000000-000D-0000-FFFF-FFFF00000000}"/>
  </bookViews>
  <sheets>
    <sheet name="Application Form" sheetId="1" r:id="rId1"/>
    <sheet name="Reported Performance Table" sheetId="2" r:id="rId2"/>
    <sheet name="Category Reference" sheetId="3" r:id="rId3"/>
    <sheet name="Example Performance Table" sheetId="5" r:id="rId4"/>
    <sheet name="Master List" sheetId="4" state="hidden" r:id="rId5"/>
  </sheets>
  <definedNames>
    <definedName name="_1x4_Luminaires_for_Ambient_Lighting_of_Interior_Commercial_Spaces">'Master List'!$AA$26:$AA$27</definedName>
    <definedName name="_1x4LuminairesforAmbientLightingofInteriorCommercialSpaces">'Master List'!$AA$26:$AA$27</definedName>
    <definedName name="_2_lamp_External_Driver__UL_Type_C__Lamps">'Master List'!$BN$26:$BN$27</definedName>
    <definedName name="_2G11_Base_Replacement_LLamps">'Master List'!$AD$10:$AD$17</definedName>
    <definedName name="_2G11_Base_Replacement_LLamps_sensor">'Master List'!$AD$10:$AD$17</definedName>
    <definedName name="_2G11BaseReplacementLamps">'Master List'!$AD$10:$AD$17</definedName>
    <definedName name="_2G11BaseReplacementLLamps">'Master List'!$AD$10:$AD$17</definedName>
    <definedName name="_2G11BaseReplacementLLamps_GA">'Master List'!$AK$38:$AK$44</definedName>
    <definedName name="_2lampExternalDriver_ULTypeC_Lamps">'Master List'!$BN$26:$BN$27</definedName>
    <definedName name="_2lampExternalDriverULTypeCLamps">'Master List'!$BN$26:$BN$26</definedName>
    <definedName name="_2x2_Luminaires_for_Ambient_Lighting_of_Interior_Commercial_Spaces">'Master List'!$Z$26:$Z$27</definedName>
    <definedName name="_2x2LuminairesforAmbientLightingofInteriorCommercialSpaces">'Master List'!$Z$26:$Z$27</definedName>
    <definedName name="_2x4_Luminaires_for_Ambient_Lighting_of_Interior_Commercial_Spaces">'Master List'!$AB$26:$AB$27</definedName>
    <definedName name="_2x4LuminairesforAmbientLightingofInteriorCommercialSpaces">'Master List'!$AB$26:$AB$27</definedName>
    <definedName name="_3_lamp_External_Driver__UL_Type_C__Lamps">'Master List'!$BO$26:$BO$27</definedName>
    <definedName name="_3lampExternalDriver_ULTypeC_Lamps">'Master List'!$BO$26:$BO$27</definedName>
    <definedName name="_3lampExternalDriverULTypeCLamps">'Master List'!$BO$26:$BO$26</definedName>
    <definedName name="_4_lamp_External_Driver__UL_Type_C__Lamps">'Master List'!$BP$26:$BP$27</definedName>
    <definedName name="_4lampExternalDriver_ULTypeC_Lamps">'Master List'!$BP$26:$BP$27</definedName>
    <definedName name="_4lampExternalDriverULTypeCLamps">'Master List'!$BP$26:$BP$26</definedName>
    <definedName name="_6_lamp_External_Driver__UL_Type_C__Lamps">'Master List'!$BQ$26:$BQ$27</definedName>
    <definedName name="_6lampExternalDriver_ULTypeC_Lamps">'Master List'!$BQ$26:$BQ$27</definedName>
    <definedName name="_6lampExternalDriverULTypeCLamps">'Master List'!$BQ$26:$BQ$26</definedName>
    <definedName name="_xlnm._FilterDatabase" localSheetId="4" hidden="1">'Master List'!$H$226:$H$234</definedName>
    <definedName name="A1x4LuminairesforAmbientLightingofInteriorCommercialSpaces">'Master List'!$AA$20:$AA$27</definedName>
    <definedName name="A2G11BaseReplacementLamps">'Master List'!$AD$2:$AD$17</definedName>
    <definedName name="A2G11BaseReplacementLamps_GA">'Master List'!$AK$38:$AK$45</definedName>
    <definedName name="A2G11BaseReplacementLLamps_GA">'Master List'!$AK$38:$AK$44</definedName>
    <definedName name="A2lampExternalDriverULTypeCLamps">'Master List'!$BN$20:$BN$35</definedName>
    <definedName name="A2x2LuminairesforAmbientLightingofInteriorCommercialSpaces">'Master List'!$Z$20:$Z$27</definedName>
    <definedName name="A2x4LuminairesforAmbientLightingofInteriorCommercialSpaces">'Master List'!$AB$20:$AB$27</definedName>
    <definedName name="A3lampExternalDriverULTypeCLamps">'Master List'!$BO$20:$BO$35</definedName>
    <definedName name="A4lampExternalDriverULTypeCLamps">'Master List'!$BP$20:$BP$35</definedName>
    <definedName name="A6lampExternalDriverULTypeCLamps">'Master List'!$BQ$20:$BQ$35</definedName>
    <definedName name="Architectural_Flood_and_Spot_Luminaires">'Master List'!$S$26:$S$27</definedName>
    <definedName name="ArchitecturalFloodandSpotLuminaires">'Master List'!$S$20:$S$27</definedName>
    <definedName name="BaseType" localSheetId="3">Table6[Base Type
Linear Replacement Lamps and Mogul Screw-Bases Only]</definedName>
    <definedName name="BaseType">Table6[Base Type
Linear Replacement Lamps and Mogul Screw-Bases Only]</definedName>
    <definedName name="Bollards">'Master List'!$O$20:$O$27</definedName>
    <definedName name="CapableDimming" localSheetId="3">Table8[Is the product capable of dimming? (Yes/No)]</definedName>
    <definedName name="CapableDimming">Table8[Is the product capable of dimming? (Yes/No)]</definedName>
    <definedName name="Case_Lighting">'Master List'!$P$10:$P$17</definedName>
    <definedName name="Case_Lighting_sensor">'Master List'!$P$10:$P$17</definedName>
    <definedName name="CaseLighting">'Master List'!$P$2:$P$17</definedName>
    <definedName name="CaseLighting_GA">'Master List'!$W$38:$W$42</definedName>
    <definedName name="Class" localSheetId="3">Table5[Classification
(Standard/ Premium)]</definedName>
    <definedName name="Class">Table5[Classification
(Standard/ Premium)]</definedName>
    <definedName name="Direct_Linear_Ambient_Luminaires">'Master List'!$AC$26:$AC$27</definedName>
    <definedName name="DirectLinearAmbientLuminaires">'Master List'!$AC$20:$AC$27</definedName>
    <definedName name="Display_Case_Luminaires">'Master List'!$Y$26:$Y$27</definedName>
    <definedName name="DisplayCaseLuminaires">'Master List'!$Y$20:$Y$27</definedName>
    <definedName name="Dual_Mode_Internal_Driver__UL_Type_A_and_Type_B">'Master List'!$BR$26:$BR$27</definedName>
    <definedName name="DualModeInternalDriver_ULTypeAandTypeB">'Master List'!$BR$26:$BR$27</definedName>
    <definedName name="DualModeInternalDriverULTypeAandTypeB">'Master List'!$BR$20:$BR$35</definedName>
    <definedName name="Fuel_Pump_Canopy_Luminaires">'Master List'!$Q$26:$Q$27</definedName>
    <definedName name="FuelPumpCanopyLuminaires">'Master List'!$Q$20:$Q$27</definedName>
    <definedName name="GenApp" localSheetId="3">Table1[General Application]</definedName>
    <definedName name="GenApp">Table1[General Application]</definedName>
    <definedName name="High_Bay">'Master List'!$S$10:$S$17</definedName>
    <definedName name="High_Bay_Aisle_Luminaires">'Master List'!$AG$26:$AG$27</definedName>
    <definedName name="High_Bay_Luminaires_for_Commercial_and_Industrial_Buildings">'Master List'!$AE$26:$AE$27</definedName>
    <definedName name="High_Bay_sensor">'Master List'!$S$10:$S$17</definedName>
    <definedName name="High_Output">'Master List'!$M$10:$M$17</definedName>
    <definedName name="High_Output_sensor">'Master List'!$M$10:$M$17</definedName>
    <definedName name="HighBay">'Master List'!$T$2:$T$17</definedName>
    <definedName name="HighBay_GA">'Master List'!$Z$38:$Z$45</definedName>
    <definedName name="HighBayAisleLuminaires">'Master List'!$AG$20:$AG$27</definedName>
    <definedName name="HighBayLuminairesforCommercialandIndustrialBuildings">'Master List'!$AE$20:$AE$27</definedName>
    <definedName name="HighOutput">'Master List'!$M$2:$M$17</definedName>
    <definedName name="HighOutput_GA">'Master List'!$T$38:$T$77</definedName>
    <definedName name="Horizontal_Refrigerated_Case_Luminaires">'Master List'!$X$26:$X$27</definedName>
    <definedName name="Horizontally_Mounted_Lamps">'Master List'!$AC$10:$AC$17</definedName>
    <definedName name="Horizontally_Mounted_Lamps_sensor">'Master List'!$AC$10:$AC$17</definedName>
    <definedName name="HorizontallyMountedLamps">'Master List'!$AC$2:$AC$17</definedName>
    <definedName name="HorizontallyMountedLamps_GA">'Master List'!$AJ$38:$AJ$45</definedName>
    <definedName name="HorizontalRefrigeratedCaseLuminaires">'Master List'!$X$20:$X$27</definedName>
    <definedName name="IfCapable" localSheetId="3">Table9[If the product is capable of dimming, what is the dimming type?
(Continuous/Stepped)]</definedName>
    <definedName name="IfCapable">Table9[If the product is capable of dimming, what is the dimming type?
(Continuous/Stepped)]</definedName>
    <definedName name="IfContin" localSheetId="3">Table10[If Continuous, can the product dim to 10% or below its full input power when installed in the appropriate system? (Yes/ No)]</definedName>
    <definedName name="IfContin">Table10[If Continuous, can the product dim to 10% or below its full input power when installed in the appropriate system? (Yes/ No)]</definedName>
    <definedName name="IntControl" localSheetId="3">Table7[Integral occupancy sensor and/or photocontrol?
(Yes/No)]</definedName>
    <definedName name="IntControl">Table7[Integral occupancy sensor and/or photocontrol?
(Yes/No)]</definedName>
    <definedName name="Integrated_Retrofit_Kits_for_1x4_Luminaires">'Master List'!$BA$26:$BA$27</definedName>
    <definedName name="Integrated_Retrofit_Kits_for_2x2_Luminaires">'Master List'!$AY$26:$AY$27</definedName>
    <definedName name="Integrated_Retrofit_Kits_for_2x4_Luminaires">'Master List'!$BC$26:$BC$27</definedName>
    <definedName name="IntegratedRetrofitKitsfor1x4Luminaires">'Master List'!$BA$20:$BA$27</definedName>
    <definedName name="IntegratedRetrofitKitsfor2x2Luminaires">'Master List'!$AY$20:$AY$27</definedName>
    <definedName name="IntegratedRetrofitKitsfor2x4Luminaires">'Master List'!$BC$20:$BC$27</definedName>
    <definedName name="Interior_Directional">'Master List'!$O$10:$O$17</definedName>
    <definedName name="Interior_Directional_sensor">'Master List'!$O$10:$O$17</definedName>
    <definedName name="InteriorDirectional">'Master List'!$O$2:$O$17</definedName>
    <definedName name="InteriorDirectional_GA">'Master List'!$V$38:$V$43</definedName>
    <definedName name="Internal_Driver_Line_Voltage__UL_Type_B__Lamps">'Master List'!$BM$26:$BM$27</definedName>
    <definedName name="InternalDriverLineVoltage_ULTypeB_Lamps">'Master List'!$BM$26:$BM$27</definedName>
    <definedName name="InternalDriverLineVoltageULTypeBLamps">'Master List'!$BM$20:$BM$35</definedName>
    <definedName name="Landscape_Accent_Flood_and_Spot_Luminaires">'Master List'!$R$26:$R$27</definedName>
    <definedName name="LandscapeAccentFloodandSpotLuminaires">'Master List'!$R$20:$R$27</definedName>
    <definedName name="Linear_Ambient">'Master List'!$R$10:$R$17</definedName>
    <definedName name="Linear_Ambient_Luminaires_w__Indirect_component">'Master List'!$AD$26:$AD$27</definedName>
    <definedName name="Linear_Ambient_sensor">'Master List'!$R$10:$R$17</definedName>
    <definedName name="Linear_Retrofit_Kits_for_1x4_Luminaires">'Master List'!$AZ$26:$AZ$27</definedName>
    <definedName name="Linear_Retrofit_Kits_for_2x2_Luminaires">'Master List'!$AX$26:$AX$27</definedName>
    <definedName name="Linear_Retrofit_Kits_for_2x4_Luminaires">'Master List'!$BB$26:$BB$27</definedName>
    <definedName name="LinearAmbient">'Master List'!$R$2:$R$17</definedName>
    <definedName name="LinearAmbient_GA">'Master List'!$Y$38:$Y$43</definedName>
    <definedName name="LinearAmbientLuminaireswIndirectcomponent">'Master List'!$AD$20:$AD$27</definedName>
    <definedName name="LinearRetrofitKitsfor1x4Luminaires">'Master List'!$AZ$20:$AZ$27</definedName>
    <definedName name="LinearRetrofitKitsfor2x2Luminaires">'Master List'!$AX$20:$AX$27</definedName>
    <definedName name="LinearRetrofitKitsfor2x4Luminaires">'Master List'!$BB$20:$BB$27</definedName>
    <definedName name="Low_Bay_Luminaires_for_Commercial_and_Industrial_Buildings">'Master List'!$AF$26:$AF$27</definedName>
    <definedName name="Low_Output">'Master List'!$K$10:$K$17</definedName>
    <definedName name="Low_Output_sensor">'Master List'!$K$10:$K$17</definedName>
    <definedName name="LowBay">'Master List'!$S$2:$S$17</definedName>
    <definedName name="LowBay_GA">'Master List'!$AA$38:$AA$42</definedName>
    <definedName name="LowBayLuminairesforCommercialandIndustrialBuildings">'Master List'!$AF$20:$AF$27</definedName>
    <definedName name="LowOutput">'Master List'!$K$2:$K$17</definedName>
    <definedName name="LowOutput_GA">'Master List'!$R$38:$R$77</definedName>
    <definedName name="Mid_Output">'Master List'!$L$10:$L$17</definedName>
    <definedName name="Mid_Output_sensor">'Master List'!$L$10:$L$17</definedName>
    <definedName name="MidOutput">'Master List'!$L$2:$L$17</definedName>
    <definedName name="MidOutput_GA">'Master List'!$S$38:$S$77</definedName>
    <definedName name="Outdoor_Full_Cutoff_Wall_Mounted_Area_Luminaires">'Master List'!$M$26:$M$27</definedName>
    <definedName name="Outdoor_Non_Cutoff_and_Semi_Cutoff_Wall_Mounted_Area_Luminaires">'Master List'!$N$26:$N$27</definedName>
    <definedName name="Outdoor_Pole_Arm_Mounted_Area_and_Roadway_Luminaires">'Master List'!$K$26:$K$27</definedName>
    <definedName name="Outdoor_Pole_Arm_Mounted_Decorative_Luminaires">'Master List'!$L$26:$L$27</definedName>
    <definedName name="OutdoorFullCutoffWallMountedAreaLuminaires">'Master List'!$M$20:$M$27</definedName>
    <definedName name="OutdoorNonCutoffandSemiCutoffWallMountedAreaLuminaires">'Master List'!$N$20:$N$27</definedName>
    <definedName name="OutdoorPoleArmMountedAreaandRoadwayLuminaires">'Master List'!$K$20:$K$27</definedName>
    <definedName name="OutdoorPoleArmMountedDecorativeLuminaires">'Master List'!$L$20:$L$27</definedName>
    <definedName name="Parking_Garage_Luminaires">'Master List'!$P$26:$P$27</definedName>
    <definedName name="ParkingGarageLuminaires">'Master List'!$P$20:$P$27</definedName>
    <definedName name="PU" localSheetId="3">Table3[Primary/Speciality Use Designation]</definedName>
    <definedName name="PU">Table3[Primary/Speciality Use Designation]</definedName>
    <definedName name="PUD">'Master List'!$O$38:$O$124</definedName>
    <definedName name="PUD_Trim">'Master List'!$P$38:$P$124</definedName>
    <definedName name="Replacement_Lamps__Plug_and_Play___UL_Type_A">'Master List'!$BL$26:$BL$27</definedName>
    <definedName name="Replacement_Lamps_for_Fuel_Pump_Canopy_Luminaires__Type_B">'Master List'!$AV$26:$AV$27</definedName>
    <definedName name="Replacement_Lamps_for_Fuel_Pump_Canopy_Luminaires__Type_C">'Master List'!$AW$26:$AW$27</definedName>
    <definedName name="Replacement_Lamps_for_High_Bay_Luminaires__Type_B">'Master List'!$BH$26:$BH$27</definedName>
    <definedName name="Replacement_Lamps_for_High_Bay_Luminaires__Type_C">'Master List'!$BI$26:$BI$27</definedName>
    <definedName name="Replacement_Lamps_for_Low_Bay_Luminaires__Type_B">'Master List'!$BJ$26:$BJ$27</definedName>
    <definedName name="Replacement_Lamps_for_Low_Bay_Luminaires__Type_C">'Master List'!$BK$26:$BK$27</definedName>
    <definedName name="Replacement_Lamps_for_Outdoor_Full_Cutoff_Wall_Mounted_Area_Luminaires__Type_B">'Master List'!$AR$26:$AR$27</definedName>
    <definedName name="Replacement_Lamps_for_Outdoor_Full_Cutoff_Wall_Mounted_Area_Luminaires__Type_C">'Master List'!$AS$26:$AS$27</definedName>
    <definedName name="Replacement_Lamps_for_Outdoor_Pole_Arm_Mounted_Area_and_Roadway_Luminaires__Type_B">'Master List'!$AN$26:$AN$27</definedName>
    <definedName name="Replacement_Lamps_for_Outdoor_Pole_Arm_Mounted_Area_and_Roadway_Luminaires__Type_C">'Master List'!$AO$26:$AO$27</definedName>
    <definedName name="Replacement_Lamps_for_Outdoor_Pole_Arm_Mounted_Decorative_Luminaires__Type_B">'Master List'!$AP$26:$AP$27</definedName>
    <definedName name="Replacement_Lamps_for_Outdoor_Pole_Arm_Mounted_Decorative_Luminaires__Type_C">'Master List'!$AQ$26:$AQ$27</definedName>
    <definedName name="Replacement_Lamps_for_Parking_Garage_Luminaires__Type_B">'Master List'!$AT$26:$AT$27</definedName>
    <definedName name="Replacement_Lamps_for_Parking_Garage_Luminaires__Type_C">'Master List'!$AU$26:$AU$27</definedName>
    <definedName name="ReplacementLamps_PlugandPlay__ULTypeA">'Master List'!$BL$26:$BL$27</definedName>
    <definedName name="ReplacementLampsforFuelPumpCanopyLuminaires_TypeB">'Master List'!$AV$26:$AV$27</definedName>
    <definedName name="ReplacementLampsforFuelPumpCanopyLuminaires_TypeC">'Master List'!$AW$26:$AW$27</definedName>
    <definedName name="ReplacementLampsforFuelPumpCanopyLuminairesTypeB">'Master List'!$AV$20:$AV$35</definedName>
    <definedName name="ReplacementLampsforFuelPumpCanopyLuminairesTypeC">'Master List'!$AW$20:$AW$35</definedName>
    <definedName name="ReplacementLampsforHighBayLuminaires_TypeB">'Master List'!$BH$26:$BH$27</definedName>
    <definedName name="ReplacementLampsforHighBayLuminaires_TypeC">'Master List'!$BI$26:$BI$27</definedName>
    <definedName name="ReplacementLampsforHighBayLuminairesTypeB">'Master List'!$BH$20:$BH$35</definedName>
    <definedName name="ReplacementLampsforHighBayLuminairesTypeC">'Master List'!$BI$20:$BI$35</definedName>
    <definedName name="ReplacementLampsforLowBayLuminaires_TypeB">'Master List'!$BJ$26:$BJ$27</definedName>
    <definedName name="ReplacementLampsforLowBayLuminaires_TypeC">'Master List'!$BK$26:$BK$27</definedName>
    <definedName name="ReplacementLampsforLowBayLuminairesTypeB">'Master List'!$BJ$20:$BJ$35</definedName>
    <definedName name="ReplacementLampsforLowBayLuminairesTypeC">'Master List'!$BK$20:$BK$35</definedName>
    <definedName name="ReplacementLampsforOutdoorFullCutoffWallMountedAreaLuminaires_TypeB">'Master List'!$AR$26:$AR$27</definedName>
    <definedName name="ReplacementLampsforOutdoorFullCutoffWallMountedAreaLuminaires_TypeC">'Master List'!$AS$26:$AS$27</definedName>
    <definedName name="ReplacementLampsforOutdoorFullCutoffWallMountedAreaLuminairesTypeB">'Master List'!$AR$20:$AR$35</definedName>
    <definedName name="ReplacementLampsforOutdoorFullCutoffWallMountedAreaLuminairesTypeC">'Master List'!$AS$20:$AS$35</definedName>
    <definedName name="ReplacementLampsforOutdoorPoleArmMountedAreaandRoadwayLuminaires_TypeB">'Master List'!$AN$26:$AN$27</definedName>
    <definedName name="ReplacementLampsforOutdoorPoleArmMountedAreaandRoadwayLuminaires_TypeC">'Master List'!$AO$26:$AO$27</definedName>
    <definedName name="ReplacementLampsforOutdoorPoleArmMountedAreaandRoadwayLuminairesTypeB">'Master List'!$AN$20:$AN$35</definedName>
    <definedName name="ReplacementLampsforOutdoorPoleArmMountedAreaandRoadwayLuminairesTypeC">'Master List'!$AO$20:$AO$35</definedName>
    <definedName name="ReplacementLampsforOutdoorPoleArmMountedDecorativeLuminaires_TypeB">'Master List'!$AP$26:$AP$27</definedName>
    <definedName name="ReplacementLampsforOutdoorPoleArmMountedDecorativeLuminaires_TypeC">'Master List'!$AQ$26:$AQ$27</definedName>
    <definedName name="ReplacementLampsforOutdoorPoleArmMountedDecorativeLuminairesTypeB">'Master List'!$AP$20:$AP$35</definedName>
    <definedName name="ReplacementLampsforOutdoorPoleArmMountedDecorativeLuminairesTypeC">'Master List'!$AQ$20:$AQ$35</definedName>
    <definedName name="ReplacementLampsforParkingGarageLuminaires_TypeB">'Master List'!$AT$26:$AT$27</definedName>
    <definedName name="ReplacementLampsforParkingGarageLuminaires_TypeC">'Master List'!$AU$26:$AU$27</definedName>
    <definedName name="ReplacementLampsforParkingGarageLuminairesTypeB">'Master List'!$AT$20:$AT$35</definedName>
    <definedName name="ReplacementLampsforParkingGarageLuminairesTypeC">'Master List'!$AU$20:$AU$35</definedName>
    <definedName name="ReplacementLampsPlugandPlayULTypeA">'Master List'!$BL$20:$BL$35</definedName>
    <definedName name="Retrofit_Kits_for_Direct_Linear_Ambient_Luminaires">'Master List'!$BD$26:$BD$27</definedName>
    <definedName name="Retrofit_Kits_for_Fuel_Pump_Canopy_Luminaires">'Master List'!$AM$26:$AM$27</definedName>
    <definedName name="Retrofit_Kits_for_High_Bay_Luminaires_for_Commercial_and_Industrial_Buildings">'Master List'!$BF$26:$BF$27</definedName>
    <definedName name="Retrofit_Kits_for_Large_Outdoor_Pole_Arm_Mounted_Area_and_Roadway_Luminaires">'Master List'!$AJ$26:$AJ$27</definedName>
    <definedName name="Retrofit_Kits_for_Linear_Ambient_Luminaires_w__Indirect_component">'Master List'!$BE$26:$BE$27</definedName>
    <definedName name="Retrofit_Kits_for_Low_Bay_Luminaires_for_Commercial_and_Industrial_Buildings">'Master List'!$BG$26:$BG$27</definedName>
    <definedName name="Retrofit_Kits_for_Outdoor_Full_Cutoff_Wall_Mounted_Area_Luminaires">'Master List'!$AK$26:$AK$27</definedName>
    <definedName name="Retrofit_Kits_for_Outdoor_Pole_Arm_Mounted_Area_and_Roadway_Luminaires">'Master List'!$AH$26:$AH$27</definedName>
    <definedName name="Retrofit_Kits_for_Outdoor_Pole_Arm_Mounted_Decorative_Luminaires">'Master List'!$AI$26:$AI$27</definedName>
    <definedName name="Retrofit_Kits_for_Parking_Garage_Luminaires">'Master List'!$AL$26:$AL$27</definedName>
    <definedName name="RetrofitKitsforDirectLinearAmbientLuminaires">'Master List'!$BD$20:$BD$27</definedName>
    <definedName name="RetrofitKitsforFuelPumpCanopyLuminaires">'Master List'!$AM$20:$AM$27</definedName>
    <definedName name="RetrofitKitsforHighBayLuminairesforCommercialandIndustrialBuildings">'Master List'!$BF$20:$BF$27</definedName>
    <definedName name="RetrofitKitsforLargeOutdoorPoleArmMountedAreaandRoadwayLuminaires">'Master List'!$AJ$20:$AJ$27</definedName>
    <definedName name="RetrofitKitsforLinearAmbientLuminaireswIndirectcomponent">'Master List'!$BE$20:$BE$27</definedName>
    <definedName name="RetrofitKitsforLowBayLuminairesforCommercialandIndustrialBuildings">'Master List'!$BG$20:$BG$27</definedName>
    <definedName name="RetrofitKitsforOutdoorFullCutoffWallMountedAreaLuminaires">'Master List'!$AK$20:$AK$27</definedName>
    <definedName name="RetrofitKitsforOutdoorPoleArmMountedAreaandRoadwayLuminaires">'Master List'!$AH$20:$AH$27</definedName>
    <definedName name="RetrofitKitsforOutdoorPoleArmMountedDecorativeLuminaires">'Master List'!$AI$20:$AI$27</definedName>
    <definedName name="RetrofitKitsforParkingGarageLuminaires">'Master List'!$AL$20:$AL$27</definedName>
    <definedName name="Specialty__1x1_Luminaires_for_Ambient_Lighting_of_Interior_Commercial_Spaces">'Master List'!$BS$26:$BS$27</definedName>
    <definedName name="Specialty__1x2_Luminaires_for_Ambient_Lighting_of_Interior_Commercial_Spaces">'Master List'!$BT$26:$BT$27</definedName>
    <definedName name="Specialty__Canopy_Lighting">'Master List'!$BU$26:$BU$27</definedName>
    <definedName name="Specialty__Direct_Linear_Ambient_Luminaires_Wider_than_12_inches">'Master List'!$BV$26:$BV$27</definedName>
    <definedName name="Specialty__Directional_Fuel_Pump_Canopy_Luminaires">'Master List'!$BW$26:$BW$27</definedName>
    <definedName name="Specialty__Double_Wall_Wash">'Master List'!$BX$26:$BX$27</definedName>
    <definedName name="Specialty__Hazardous_Direct_Linear_Ambient_Luminaires">'Master List'!$BY$26:$BY$27</definedName>
    <definedName name="Specialty__Hazardous_Environment_High_Bay">'Master List'!$BZ$26:$BZ$27</definedName>
    <definedName name="Specialty__Hazardous_Environment_Low_Bay">'Master List'!$CA$26:$CA$27</definedName>
    <definedName name="Specialty__Hazardous_Flood_and_Spot_Luminaires">'Master List'!$CB$26:$CB$27</definedName>
    <definedName name="Specialty__Hazardous_Outdoor_Pole_Arm_Mounted_Area_and_Roadway_Luminaires">'Master List'!$CC$26:$CC$27</definedName>
    <definedName name="Specialty__Hazardous_Wall_Mounted_Luminaire">'Master List'!$CD$26:$CD$27</definedName>
    <definedName name="Specialty__Indirect_Fuel_Pump_Canopy">'Master List'!$CE$26:$CE$27</definedName>
    <definedName name="Specialty__Indirect_High_Bay">'Master List'!$CF$26:$CF$27</definedName>
    <definedName name="Specialty__Indoor_Flood">'Master List'!$CG$26:$CG$27</definedName>
    <definedName name="Specialty__Metric_Troffer">'Master List'!$CH$26:$CH$27</definedName>
    <definedName name="Specialty__Natatorium_Lighting">'Master List'!$CI$26:$CI$27</definedName>
    <definedName name="Specialty__Non_Cutoff_Wall_Pack">'Master List'!$CJ$26:$CJ$27</definedName>
    <definedName name="Specialty__Other">'Master List'!$CR$26:$CR$27</definedName>
    <definedName name="Specialty__Soffit_Lighting">'Master List'!$CK$26:$CK$27</definedName>
    <definedName name="Specialty__Specialty_Dimension_Troffers">'Master List'!$CL$26:$CL$27</definedName>
    <definedName name="Specialty__Specialty_Flood">'Master List'!$CM$26:$CM$27</definedName>
    <definedName name="Specialty__Sports_Flood">'Master List'!$CN$26:$CN$27</definedName>
    <definedName name="Specialty__Transportation">'Master List'!$CO$26:$CO$27</definedName>
    <definedName name="Specialty__Tunnel_Lighting">'Master List'!$CP$26:$CP$27</definedName>
    <definedName name="Specialty__Wall_Grazing_Slicing">'Master List'!$CQ$26:$CQ$27</definedName>
    <definedName name="Specialty1x1LuminairesforAmbientLightingofInteriorCommercialSpaces">'Master List'!$BS$20:$BS$27</definedName>
    <definedName name="Specialty1x2LuminairesforAmbientLightingofInteriorCommercialSpaces">'Master List'!$BT$20:$BT$27</definedName>
    <definedName name="SpecialtyCanopyLighting">'Master List'!$BU$20:$BU$27</definedName>
    <definedName name="SpecialtyDirectionalFuelPumpCanopyLuminaires">'Master List'!$BW$20:$BW$27</definedName>
    <definedName name="SpecialtyDirectLinearAmbientLuminairesWiderthan12inches">'Master List'!$BV$20:$BV$27</definedName>
    <definedName name="SpecialtyDoubleWallWash">'Master List'!$BX$20:$BX$27</definedName>
    <definedName name="SpecialtyHazardousDirectLinearAmbientLuminaires">'Master List'!$BY$20:$BY$27</definedName>
    <definedName name="SpecialtyHazardousEnvironmentHighBay">'Master List'!$BZ$20:$BZ$27</definedName>
    <definedName name="SpecialtyHazardousEnvironmentLowBay">'Master List'!$CA$20:$CA$27</definedName>
    <definedName name="SpecialtyHazardousFloodandSpotLuminaires">'Master List'!$CB$20:$CB$27</definedName>
    <definedName name="SpecialtyHazardousOutdoorPoleArmMountedAreaandRoadwayLuminaires">'Master List'!$CC$20:$CC$27</definedName>
    <definedName name="SpecialtyHazardousWallMountedLuminaire">'Master List'!$CD$20:$CD$27</definedName>
    <definedName name="SpecialtyIndirectFuelPumpCanopy">'Master List'!$CE$20:$CE$27</definedName>
    <definedName name="SpecialtyIndirectHighBay">'Master List'!$CF$20:$CF$27</definedName>
    <definedName name="SpecialtyIndoorFlood">'Master List'!$CG$20:$CG$27</definedName>
    <definedName name="SpecialtyMetricTroffer">'Master List'!$CH$20:$CH$27</definedName>
    <definedName name="SpecialtyNatatoriumLighting">'Master List'!$CI$20:$CI$27</definedName>
    <definedName name="SpecialtyNonCutoffWallPack">'Master List'!$CJ$20:$CJ$27</definedName>
    <definedName name="SpecialtyOther">'Master List'!$CR$20:$CR$27</definedName>
    <definedName name="SpecialtySoffitLighting">'Master List'!$CK$20:$CK$27</definedName>
    <definedName name="SpecialtySpecialtyDimensionTroffers">'Master List'!$CL$20:$CL$27</definedName>
    <definedName name="SpecialtySpecialtyFlood">'Master List'!$CM$20:$CM$27</definedName>
    <definedName name="SpecialtySportsFlood">'Master List'!$CN$20:$CN$27</definedName>
    <definedName name="SpecialtyTransportation">'Master List'!$CO$20:$CO$27</definedName>
    <definedName name="SpecialtyTunnelLighting">'Master List'!$CP$20:$CP$27</definedName>
    <definedName name="SpecialtyWallGrazingSlicing">'Master List'!$CQ$20:$CQ$27</definedName>
    <definedName name="Stairwell_and_Passageway_Luminaires">'Master List'!$T$26:$T$27</definedName>
    <definedName name="StairwellandPassagewayLuminaires">'Master List'!$T$20:$T$27</definedName>
    <definedName name="T5_Four_Foot">'Master List'!$V$10:$V$17</definedName>
    <definedName name="T5_Four_Foot_sensor">'Master List'!$V$10:$V$17</definedName>
    <definedName name="T5FourFoot">'Master List'!$V$2:$V$17</definedName>
    <definedName name="T5FourFoot_GA">'Master List'!$AC$38:$AC$45</definedName>
    <definedName name="T5HO_Four_Foot">'Master List'!$W$10:$W$17</definedName>
    <definedName name="T5HO_Four_Foot_sensor">'Master List'!$W$10:$W$17</definedName>
    <definedName name="T5HOFourFoot">'Master List'!$W$2:$W$17</definedName>
    <definedName name="T5HOFourFoot_GA">'Master List'!$AD$38:$AD$45</definedName>
    <definedName name="T8_Eight_Foot">'Master List'!$AA$10:$AA$17</definedName>
    <definedName name="T8_Eight_Foot_sensor">'Master List'!$AA$10:$AA$17</definedName>
    <definedName name="T8_Four_Foot">'Master List'!$U$10:$U$17</definedName>
    <definedName name="T8_Four_Foot_sensor">'Master List'!$U$10:$U$17</definedName>
    <definedName name="T8_Three_Foot">'Master List'!$Z$10:$Z$17</definedName>
    <definedName name="T8_Three_Foot_sensor">'Master List'!$Z$10:$Z$17</definedName>
    <definedName name="T8_Two_Foot">'Master List'!$X$10:$X$17</definedName>
    <definedName name="T8_Two_Foot_sensor">'Master List'!$X$10:$X$17</definedName>
    <definedName name="T8EightFoot">'Master List'!$AA$2:$AA$17</definedName>
    <definedName name="T8EightFoot_GA">'Master List'!$AH$38:$AH$45</definedName>
    <definedName name="T8FourFoot">'Master List'!$U$2:$U$17</definedName>
    <definedName name="T8FourFoot_GA">'Master List'!$AB$38:$AB$45</definedName>
    <definedName name="T8ThreeFoot">'Master List'!$Z$2:$Z$17</definedName>
    <definedName name="T8ThreeFoot_GA">'Master List'!$AG$38:$AG$45</definedName>
    <definedName name="T8TwoFoot">'Master List'!$X$2:$X$17</definedName>
    <definedName name="T8TwoFoot_GA">'Master List'!$AE$38:$AE$45</definedName>
    <definedName name="Track_or_Mono_Point_Directional_Luminaires">'Master List'!$V$26:$V$27</definedName>
    <definedName name="TrackorMonoPointDirectionalLuminaires">'Master List'!$V$20:$V$27</definedName>
    <definedName name="Troffer">'Master List'!$Q$2:$Q$17</definedName>
    <definedName name="Troffer_GA">'Master List'!$X$38:$X$50</definedName>
    <definedName name="Troffer_sensor">'Master List'!$Q$10:$Q$17</definedName>
    <definedName name="U_Bend_Replacement_Lamps">'Master List'!$Y$10:$Y$17</definedName>
    <definedName name="U_Bend_Replacement_Lamps_sensor">'Master List'!$Y$10:$Y$17</definedName>
    <definedName name="UBendReplacementLamps">'Master List'!$Y$2:$Y$17</definedName>
    <definedName name="UBendReplacementLamps_GA">'Master List'!$AF$38:$AF$45</definedName>
    <definedName name="Vertical_Refrigerated_Case_Luminaires">'Master List'!$W$26:$W$27</definedName>
    <definedName name="Vertically_Mounted_Lamps">'Master List'!$AB$10:$AB$17</definedName>
    <definedName name="Vertically_Mounted_Lamps_sensor">'Master List'!$AB$10:$AB$17</definedName>
    <definedName name="VerticallyMountedLamps">'Master List'!$AB$2:$AB$17</definedName>
    <definedName name="VerticallyMountedLamps_GA">'Master List'!$AI$38:$AI$45</definedName>
    <definedName name="VerticalRefrigeratedCaseLuminaires">'Master List'!$W$20:$W$27</definedName>
    <definedName name="VertNEMA" localSheetId="3">Table4[Vertical NEMA Beam Spread
Flood and Spot Lighting Only]</definedName>
    <definedName name="VertNEMA">Table4[Vertical NEMA Beam Spread
Flood and Spot Lighting Only]</definedName>
    <definedName name="Very_High_Output">'Master List'!$N$10:$N$17</definedName>
    <definedName name="Very_High_Output_sensor">'Master List'!$N$10:$N$17</definedName>
    <definedName name="VeryHighOutput">'Master List'!$N$2:$N$17</definedName>
    <definedName name="VeryHighOutput_GA">'Master List'!$U$38:$U$77</definedName>
    <definedName name="Wall_Wash_Luminaires">'Master List'!$U$26:$U$27</definedName>
    <definedName name="WallWashLuminaires">'Master List'!$U$20:$U$27</definedName>
    <definedName name="yesno" localSheetId="3">YESSNO[[#All],[Field Adjustable, White Tunable, Dim-to-Warm (Yes/No)]]</definedName>
    <definedName name="yesno">YESSNO[[#All],[Field Adjustable, White Tunable, Dim-to-Warm (Yes/No)]]</definedName>
    <definedName name="Z_F092BC4C_24E2_4F37_8B15_63CD85F12429_.wvu.Rows" localSheetId="3" hidden="1">'Example Performance Table'!$15:$73</definedName>
    <definedName name="Z_F092BC4C_24E2_4F37_8B15_63CD85F12429_.wvu.Rows" localSheetId="1" hidden="1">'Reported Performance Table'!$15:$73</definedName>
  </definedNames>
  <calcPr calcId="191029"/>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2" i="4" l="1"/>
  <c r="K221" i="4"/>
  <c r="K220" i="4"/>
  <c r="K219" i="4"/>
  <c r="K218" i="4"/>
  <c r="K217" i="4"/>
  <c r="K216" i="4"/>
  <c r="K215" i="4"/>
  <c r="K214" i="4"/>
  <c r="K213" i="4"/>
  <c r="K212" i="4"/>
  <c r="K211" i="4"/>
  <c r="K210" i="4"/>
  <c r="K209" i="4"/>
  <c r="K208" i="4"/>
  <c r="K207" i="4"/>
  <c r="A2" i="4"/>
  <c r="BG144" i="5"/>
  <c r="BF144" i="5"/>
  <c r="BE144" i="5"/>
  <c r="BG143" i="5"/>
  <c r="BF143" i="5"/>
  <c r="BE143" i="5"/>
  <c r="BG142" i="5"/>
  <c r="BF142" i="5"/>
  <c r="BE142" i="5"/>
  <c r="BG141" i="5"/>
  <c r="BF141" i="5"/>
  <c r="BE141" i="5"/>
  <c r="BG140" i="5"/>
  <c r="BF140" i="5"/>
  <c r="BE140" i="5"/>
  <c r="BG139" i="5"/>
  <c r="BF139" i="5"/>
  <c r="BE139" i="5"/>
  <c r="BG138" i="5"/>
  <c r="BF138" i="5"/>
  <c r="BE138" i="5"/>
  <c r="BG137" i="5"/>
  <c r="BF137" i="5"/>
  <c r="BE137" i="5"/>
  <c r="BG136" i="5"/>
  <c r="BF136" i="5"/>
  <c r="BE136" i="5"/>
  <c r="BG135" i="5"/>
  <c r="BF135" i="5"/>
  <c r="BE135" i="5"/>
  <c r="BG134" i="5"/>
  <c r="BF134" i="5"/>
  <c r="BE134" i="5"/>
  <c r="BG133" i="5"/>
  <c r="BF133" i="5"/>
  <c r="BE133" i="5"/>
  <c r="BG132" i="5"/>
  <c r="BF132" i="5"/>
  <c r="BE132" i="5"/>
  <c r="BG131" i="5"/>
  <c r="BF131" i="5"/>
  <c r="BE131" i="5"/>
  <c r="BG130" i="5"/>
  <c r="BF130" i="5"/>
  <c r="BE130" i="5"/>
  <c r="BG129" i="5"/>
  <c r="BF129" i="5"/>
  <c r="BE129" i="5"/>
  <c r="BG128" i="5"/>
  <c r="BF128" i="5"/>
  <c r="BE128" i="5"/>
  <c r="BG127" i="5"/>
  <c r="BF127" i="5"/>
  <c r="BE127" i="5"/>
  <c r="BG126" i="5"/>
  <c r="BF126" i="5"/>
  <c r="BE126" i="5"/>
  <c r="BG125" i="5"/>
  <c r="BF125" i="5"/>
  <c r="BE125" i="5"/>
  <c r="BG124" i="5"/>
  <c r="BF124" i="5"/>
  <c r="BE124" i="5"/>
  <c r="BG123" i="5"/>
  <c r="BF123" i="5"/>
  <c r="BE123" i="5"/>
  <c r="BG122" i="5"/>
  <c r="BF122" i="5"/>
  <c r="BE122" i="5"/>
  <c r="BG121" i="5"/>
  <c r="BF121" i="5"/>
  <c r="BE121" i="5"/>
  <c r="BG120" i="5"/>
  <c r="BF120" i="5"/>
  <c r="BE120" i="5"/>
  <c r="BG119" i="5"/>
  <c r="BF119" i="5"/>
  <c r="BE119" i="5"/>
  <c r="BG118" i="5"/>
  <c r="BF118" i="5"/>
  <c r="BE118" i="5"/>
  <c r="BG117" i="5"/>
  <c r="BF117" i="5"/>
  <c r="BE117" i="5"/>
  <c r="BG116" i="5"/>
  <c r="BF116" i="5"/>
  <c r="BE116" i="5"/>
  <c r="BG115" i="5"/>
  <c r="BF115" i="5"/>
  <c r="BE115" i="5"/>
  <c r="BG114" i="5"/>
  <c r="BF114" i="5"/>
  <c r="BE114" i="5"/>
  <c r="BG113" i="5"/>
  <c r="BF113" i="5"/>
  <c r="BE113" i="5"/>
  <c r="BG112" i="5"/>
  <c r="BF112" i="5"/>
  <c r="BE112" i="5"/>
  <c r="BG111" i="5"/>
  <c r="BF111" i="5"/>
  <c r="BE111" i="5"/>
  <c r="BG110" i="5"/>
  <c r="BF110" i="5"/>
  <c r="BE110" i="5"/>
  <c r="BG109" i="5"/>
  <c r="BF109" i="5"/>
  <c r="BE109" i="5"/>
  <c r="BG108" i="5"/>
  <c r="BF108" i="5"/>
  <c r="BE108" i="5"/>
  <c r="BG107" i="5"/>
  <c r="BF107" i="5"/>
  <c r="BE107" i="5"/>
  <c r="BG106" i="5"/>
  <c r="BF106" i="5"/>
  <c r="BE106" i="5"/>
  <c r="BG105" i="5"/>
  <c r="BF105" i="5"/>
  <c r="BE105" i="5"/>
  <c r="BG104" i="5"/>
  <c r="BF104" i="5"/>
  <c r="BE104" i="5"/>
  <c r="BG103" i="5"/>
  <c r="BF103" i="5"/>
  <c r="BE103" i="5"/>
  <c r="BG102" i="5"/>
  <c r="BF102" i="5"/>
  <c r="BE102" i="5"/>
  <c r="BG101" i="5"/>
  <c r="BF101" i="5"/>
  <c r="BE101" i="5"/>
  <c r="BG100" i="5"/>
  <c r="BF100" i="5"/>
  <c r="BE100" i="5"/>
  <c r="BG99" i="5"/>
  <c r="BF99" i="5"/>
  <c r="BE99" i="5"/>
  <c r="BG98" i="5"/>
  <c r="BF98" i="5"/>
  <c r="BE98" i="5"/>
  <c r="BG97" i="5"/>
  <c r="BF97" i="5"/>
  <c r="BE97" i="5"/>
  <c r="BG96" i="5"/>
  <c r="BF96" i="5"/>
  <c r="BE96" i="5"/>
  <c r="BG95" i="5"/>
  <c r="BF95" i="5"/>
  <c r="BE95" i="5"/>
  <c r="BG94" i="5"/>
  <c r="BF94" i="5"/>
  <c r="BE94" i="5"/>
  <c r="BG93" i="5"/>
  <c r="BF93" i="5"/>
  <c r="BE93" i="5"/>
  <c r="BG92" i="5"/>
  <c r="BF92" i="5"/>
  <c r="BE92" i="5"/>
  <c r="BG91" i="5"/>
  <c r="BF91" i="5"/>
  <c r="BE91" i="5"/>
  <c r="BG90" i="5"/>
  <c r="BF90" i="5"/>
  <c r="BE90" i="5"/>
  <c r="BG89" i="5"/>
  <c r="BF89" i="5"/>
  <c r="BE89" i="5"/>
  <c r="BG88" i="5"/>
  <c r="BF88" i="5"/>
  <c r="BE88" i="5"/>
  <c r="BG87" i="5"/>
  <c r="BF87" i="5"/>
  <c r="BE87" i="5"/>
  <c r="BG86" i="5"/>
  <c r="BF86" i="5"/>
  <c r="BE86" i="5"/>
  <c r="BG85" i="5"/>
  <c r="BF85" i="5"/>
  <c r="BE85" i="5"/>
  <c r="BG84" i="5"/>
  <c r="BF84" i="5"/>
  <c r="BE84" i="5"/>
  <c r="BG83" i="5"/>
  <c r="BF83" i="5"/>
  <c r="BE83" i="5"/>
  <c r="BG82" i="5"/>
  <c r="BF82" i="5"/>
  <c r="BE82" i="5"/>
  <c r="BG81" i="5"/>
  <c r="BF81" i="5"/>
  <c r="BE81" i="5"/>
  <c r="BG80" i="5"/>
  <c r="BF80" i="5"/>
  <c r="BE80" i="5"/>
  <c r="BG79" i="5"/>
  <c r="BF79" i="5"/>
  <c r="BE79" i="5"/>
  <c r="BG78" i="5"/>
  <c r="BF78" i="5"/>
  <c r="BE78" i="5"/>
  <c r="Y70" i="5"/>
  <c r="X70" i="5"/>
  <c r="AB68" i="5"/>
  <c r="BC14" i="5"/>
  <c r="BB14" i="5"/>
  <c r="AN14" i="5"/>
  <c r="AM14" i="5"/>
  <c r="U14" i="5"/>
  <c r="L14" i="5"/>
  <c r="K14" i="5"/>
  <c r="J14" i="5"/>
  <c r="F14" i="5"/>
  <c r="E14" i="5"/>
  <c r="BG144" i="2"/>
  <c r="BF144" i="2"/>
  <c r="BE144" i="2"/>
  <c r="BG143" i="2"/>
  <c r="BF143" i="2"/>
  <c r="BE143" i="2"/>
  <c r="BG142" i="2"/>
  <c r="BF142" i="2"/>
  <c r="BE142" i="2"/>
  <c r="BG141" i="2"/>
  <c r="BF141" i="2"/>
  <c r="BE141" i="2"/>
  <c r="BG140" i="2"/>
  <c r="BF140" i="2"/>
  <c r="BE140" i="2"/>
  <c r="BG139" i="2"/>
  <c r="BF139" i="2"/>
  <c r="BE139" i="2"/>
  <c r="BG138" i="2"/>
  <c r="BF138" i="2"/>
  <c r="BE138" i="2"/>
  <c r="BG137" i="2"/>
  <c r="BF137" i="2"/>
  <c r="BE137" i="2"/>
  <c r="BG136" i="2"/>
  <c r="BF136" i="2"/>
  <c r="BE136" i="2"/>
  <c r="BG135" i="2"/>
  <c r="BF135" i="2"/>
  <c r="BE135" i="2"/>
  <c r="BG134" i="2"/>
  <c r="BF134" i="2"/>
  <c r="BE134" i="2"/>
  <c r="BG133" i="2"/>
  <c r="BF133" i="2"/>
  <c r="BE133" i="2"/>
  <c r="BG132" i="2"/>
  <c r="BF132" i="2"/>
  <c r="BE132" i="2"/>
  <c r="BG131" i="2"/>
  <c r="BF131" i="2"/>
  <c r="BE131" i="2"/>
  <c r="BG130" i="2"/>
  <c r="BF130" i="2"/>
  <c r="BE130" i="2"/>
  <c r="BG129" i="2"/>
  <c r="BF129" i="2"/>
  <c r="BE129" i="2"/>
  <c r="BG128" i="2"/>
  <c r="BF128" i="2"/>
  <c r="BE128" i="2"/>
  <c r="BG127" i="2"/>
  <c r="BF127" i="2"/>
  <c r="BE127" i="2"/>
  <c r="BG126" i="2"/>
  <c r="BF126" i="2"/>
  <c r="BE126" i="2"/>
  <c r="BG125" i="2"/>
  <c r="BF125" i="2"/>
  <c r="BE125" i="2"/>
  <c r="BG124" i="2"/>
  <c r="BF124" i="2"/>
  <c r="BE124" i="2"/>
  <c r="BG123" i="2"/>
  <c r="BF123" i="2"/>
  <c r="BE123" i="2"/>
  <c r="BG122" i="2"/>
  <c r="BF122" i="2"/>
  <c r="BE122" i="2"/>
  <c r="BG121" i="2"/>
  <c r="BF121" i="2"/>
  <c r="BE121" i="2"/>
  <c r="BG120" i="2"/>
  <c r="BF120" i="2"/>
  <c r="BE120" i="2"/>
  <c r="BG119" i="2"/>
  <c r="BF119" i="2"/>
  <c r="BE119" i="2"/>
  <c r="BG118" i="2"/>
  <c r="BF118" i="2"/>
  <c r="BE118" i="2"/>
  <c r="BG117" i="2"/>
  <c r="BF117" i="2"/>
  <c r="BE117" i="2"/>
  <c r="BG116" i="2"/>
  <c r="BF116" i="2"/>
  <c r="BE116" i="2"/>
  <c r="BG115" i="2"/>
  <c r="BF115" i="2"/>
  <c r="BE115" i="2"/>
  <c r="BG114" i="2"/>
  <c r="BF114" i="2"/>
  <c r="BE114" i="2"/>
  <c r="BG113" i="2"/>
  <c r="BF113" i="2"/>
  <c r="BE113" i="2"/>
  <c r="BG112" i="2"/>
  <c r="BF112" i="2"/>
  <c r="BE112" i="2"/>
  <c r="BG111" i="2"/>
  <c r="BF111" i="2"/>
  <c r="BE111" i="2"/>
  <c r="BG110" i="2"/>
  <c r="BF110" i="2"/>
  <c r="BE110" i="2"/>
  <c r="BG109" i="2"/>
  <c r="BF109" i="2"/>
  <c r="BE109" i="2"/>
  <c r="BG108" i="2"/>
  <c r="BF108" i="2"/>
  <c r="BE108" i="2"/>
  <c r="BG107" i="2"/>
  <c r="BF107" i="2"/>
  <c r="BE107" i="2"/>
  <c r="BG106" i="2"/>
  <c r="BF106" i="2"/>
  <c r="BE106" i="2"/>
  <c r="BG105" i="2"/>
  <c r="BF105" i="2"/>
  <c r="BE105" i="2"/>
  <c r="BG104" i="2"/>
  <c r="BF104" i="2"/>
  <c r="BE104" i="2"/>
  <c r="BG103" i="2"/>
  <c r="BF103" i="2"/>
  <c r="BE103" i="2"/>
  <c r="BG102" i="2"/>
  <c r="BF102" i="2"/>
  <c r="BE102" i="2"/>
  <c r="BG101" i="2"/>
  <c r="BF101" i="2"/>
  <c r="BE101" i="2"/>
  <c r="BG100" i="2"/>
  <c r="BF100" i="2"/>
  <c r="BE100" i="2"/>
  <c r="BG99" i="2"/>
  <c r="BF99" i="2"/>
  <c r="BE99" i="2"/>
  <c r="BG98" i="2"/>
  <c r="BF98" i="2"/>
  <c r="BE98" i="2"/>
  <c r="BG97" i="2"/>
  <c r="BF97" i="2"/>
  <c r="BE97" i="2"/>
  <c r="BG96" i="2"/>
  <c r="BF96" i="2"/>
  <c r="BE96" i="2"/>
  <c r="BG95" i="2"/>
  <c r="BF95" i="2"/>
  <c r="BE95" i="2"/>
  <c r="BG94" i="2"/>
  <c r="BF94" i="2"/>
  <c r="BE94" i="2"/>
  <c r="BG93" i="2"/>
  <c r="BF93" i="2"/>
  <c r="BE93" i="2"/>
  <c r="BG92" i="2"/>
  <c r="BF92" i="2"/>
  <c r="BE92" i="2"/>
  <c r="BG91" i="2"/>
  <c r="BF91" i="2"/>
  <c r="BE91" i="2"/>
  <c r="BG90" i="2"/>
  <c r="BF90" i="2"/>
  <c r="BE90" i="2"/>
  <c r="BG89" i="2"/>
  <c r="BF89" i="2"/>
  <c r="BE89" i="2"/>
  <c r="BG88" i="2"/>
  <c r="BF88" i="2"/>
  <c r="BE88" i="2"/>
  <c r="BG87" i="2"/>
  <c r="BF87" i="2"/>
  <c r="BE87" i="2"/>
  <c r="BG86" i="2"/>
  <c r="BF86" i="2"/>
  <c r="BE86" i="2"/>
  <c r="BG85" i="2"/>
  <c r="BF85" i="2"/>
  <c r="BE85" i="2"/>
  <c r="BG84" i="2"/>
  <c r="BF84" i="2"/>
  <c r="BE84" i="2"/>
  <c r="BG83" i="2"/>
  <c r="BF83" i="2"/>
  <c r="BE83" i="2"/>
  <c r="BG82" i="2"/>
  <c r="BF82" i="2"/>
  <c r="BE82" i="2"/>
  <c r="BG81" i="2"/>
  <c r="BF81" i="2"/>
  <c r="BE81" i="2"/>
  <c r="BG80" i="2"/>
  <c r="BF80" i="2"/>
  <c r="BE80" i="2"/>
  <c r="BG79" i="2"/>
  <c r="BF79" i="2"/>
  <c r="BE79" i="2"/>
  <c r="BG78" i="2"/>
  <c r="BF78" i="2"/>
  <c r="BE78" i="2"/>
  <c r="Y70" i="2"/>
  <c r="X70" i="2"/>
  <c r="AB68" i="2"/>
  <c r="BC14" i="2"/>
  <c r="BB14" i="2"/>
  <c r="AN14" i="2"/>
  <c r="AM14" i="2"/>
  <c r="U14" i="2"/>
  <c r="L14" i="2"/>
  <c r="K14" i="2"/>
  <c r="J14" i="2"/>
  <c r="F14" i="2"/>
  <c r="E14" i="2"/>
</calcChain>
</file>

<file path=xl/sharedStrings.xml><?xml version="1.0" encoding="utf-8"?>
<sst xmlns="http://schemas.openxmlformats.org/spreadsheetml/2006/main" count="2916" uniqueCount="561">
  <si>
    <t xml:space="preserve">Scaled Methodology Explanation: </t>
  </si>
  <si>
    <t>DLC Category</t>
  </si>
  <si>
    <t>Product Identifier Information</t>
  </si>
  <si>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</si>
  <si>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</si>
  <si>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ABC = Family Series</t>
  </si>
  <si>
    <t>Company</t>
  </si>
  <si>
    <t>Contact Name</t>
  </si>
  <si>
    <t>Phone</t>
  </si>
  <si>
    <t>Email</t>
  </si>
  <si>
    <t>Website</t>
  </si>
  <si>
    <t>Scaling Methodology</t>
  </si>
  <si>
    <t>Select from Drop-down Menu -------&gt;</t>
  </si>
  <si>
    <r>
      <t>V = CCT</t>
    </r>
    <r>
      <rPr>
        <sz val="11"/>
        <rFont val="Calibri"/>
        <family val="2"/>
        <scheme val="minor"/>
      </rPr>
      <t>; 30 = 3000K; 40 = 4000K</t>
    </r>
  </si>
  <si>
    <t>Model Number</t>
  </si>
  <si>
    <t>Is the product capable of dimming? (Yes/No)</t>
  </si>
  <si>
    <t>If Continuous, can the product dim to 10% or below its full input power when installed in the appropriate system? (Yes/ No)</t>
  </si>
  <si>
    <t xml:space="preserve">Entire application form must be filled out and submitted online using your manufacturer account. Applications will not be considered complete until payment has been processed and both this Application Form and Scaled Performance Table are submitted. </t>
  </si>
  <si>
    <t>Driver Model Number</t>
  </si>
  <si>
    <t>Housing Variation</t>
  </si>
  <si>
    <t>Primary Use</t>
  </si>
  <si>
    <t>General Application</t>
  </si>
  <si>
    <t>High-Bay</t>
  </si>
  <si>
    <t>-OR-</t>
  </si>
  <si>
    <t>Category Information</t>
  </si>
  <si>
    <t>Product Information</t>
  </si>
  <si>
    <t>Rated voltage range</t>
  </si>
  <si>
    <t>Does your submission include any housing variations?</t>
  </si>
  <si>
    <t>Housing Variation A</t>
  </si>
  <si>
    <t>Housing Variation B</t>
  </si>
  <si>
    <t>Housing Variation C</t>
  </si>
  <si>
    <t>Housing Variation D</t>
  </si>
  <si>
    <t>Housing Variation E</t>
  </si>
  <si>
    <t>General Applications</t>
  </si>
  <si>
    <t>Category</t>
  </si>
  <si>
    <t>Outdoor</t>
  </si>
  <si>
    <t>Indoor</t>
  </si>
  <si>
    <t>Outdoor Retrofit Kit</t>
  </si>
  <si>
    <t>Indoor Retrofit Kit</t>
  </si>
  <si>
    <t>Linear Replacement Lamp</t>
  </si>
  <si>
    <t>Interior Directional</t>
  </si>
  <si>
    <t>Troffer</t>
  </si>
  <si>
    <t>Linear Ambient</t>
  </si>
  <si>
    <t>Single Product Application</t>
  </si>
  <si>
    <t>Family Grouping Application</t>
  </si>
  <si>
    <t>If your product family includes models that are capable of dimming, please be sure to complete the appropriate columns in the Scaled Performance Table.</t>
  </si>
  <si>
    <t>Bollards</t>
  </si>
  <si>
    <t>Parking Garage Luminaires</t>
  </si>
  <si>
    <t>Outdoor Pole/Arm-Mounted Area and Roadway Luminaires</t>
  </si>
  <si>
    <t>Outdoor Pole/Arm-Mounted Decorative Luminaires</t>
  </si>
  <si>
    <t>Architectural Flood and Spot Luminaires</t>
  </si>
  <si>
    <t>Landscape/Accent Flood and Spot Luminaires</t>
  </si>
  <si>
    <t>Stairwell and Passageway Luminaires</t>
  </si>
  <si>
    <t>Wall-Wash Luminaires</t>
  </si>
  <si>
    <t>Track or Mono-Point Directional Luminaires</t>
  </si>
  <si>
    <t>Display Case Luminaires</t>
  </si>
  <si>
    <t>Vertical Refrigerated Case Luminaires</t>
  </si>
  <si>
    <t>Horizontal Refrigerated Case Luminaires</t>
  </si>
  <si>
    <t>2x2 Luminaires for Ambient Lighting of Interior Commercial Spaces</t>
  </si>
  <si>
    <t>1x4 Luminaires for Ambient Lighting of Interior Commercial Spaces</t>
  </si>
  <si>
    <t>2x4 Luminaires for Ambient Lighting of Interior Commercial Spaces</t>
  </si>
  <si>
    <t>Direct Linear Ambient Luminaires</t>
  </si>
  <si>
    <t>Linear Ambient Luminaires w/ Indirect component</t>
  </si>
  <si>
    <t>High-Bay Luminaires for Commercial and Industrial Buildings</t>
  </si>
  <si>
    <t>Low-Bay Luminaires for Commercial and Industrial Buildings</t>
  </si>
  <si>
    <t>High-Bay Aisle Luminaires</t>
  </si>
  <si>
    <t>Retrofit Kits for Outdoor Pole/Arm-Mounted Area and Roadway Luminaires</t>
  </si>
  <si>
    <t>Retrofit Kits for Outdoor Pole/Arm-Mounted Decorative Luminaires</t>
  </si>
  <si>
    <t>Retrofit Kits for Large Outdoor Pole/Arm-Mounted Area and Roadway Luminaires</t>
  </si>
  <si>
    <t>Retrofit Kits for Parking Garage Luminaires</t>
  </si>
  <si>
    <t>Retrofit Kits for Fuel Pump Canopy Luminaires</t>
  </si>
  <si>
    <t>Retrofit Kits for High-Bay Luminaires for Commercial and Industrial Buildings</t>
  </si>
  <si>
    <t>Retrofit Kits for Low-Bay Luminaires for Commercial and Industrial Buildings</t>
  </si>
  <si>
    <r>
      <t xml:space="preserve">Example Model Number: 
</t>
    </r>
    <r>
      <rPr>
        <b/>
        <sz val="11"/>
        <rFont val="Calibri"/>
        <family val="2"/>
        <scheme val="minor"/>
      </rPr>
      <t>ABC-V-W-XXX-Y-Z</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</si>
  <si>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</si>
  <si>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</si>
  <si>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t>Application Type</t>
  </si>
  <si>
    <t>Single Product or Family Group?</t>
  </si>
  <si>
    <r>
      <t>Application Type (</t>
    </r>
    <r>
      <rPr>
        <b/>
        <u/>
        <sz val="14"/>
        <rFont val="Calibri"/>
        <family val="2"/>
        <scheme val="minor"/>
      </rPr>
      <t>Must Select</t>
    </r>
    <r>
      <rPr>
        <b/>
        <sz val="14"/>
        <rFont val="Calibri"/>
        <family val="2"/>
        <scheme val="minor"/>
      </rPr>
      <t>)</t>
    </r>
  </si>
  <si>
    <t>LED Package/Module/Array
Part Number</t>
  </si>
  <si>
    <t>Can your product be ordered with an integral occupancy sensor and/or photocontrol?</t>
  </si>
  <si>
    <t>Please provide a description of the product or product group below:</t>
  </si>
  <si>
    <t>Does this application contain dimmable products?</t>
  </si>
  <si>
    <t>LED Drive Current
i.e. the current going to your LED. For Chip-on-board packages, please include both the current to the Array and the current per die</t>
  </si>
  <si>
    <r>
      <t>List your driver model number
*</t>
    </r>
    <r>
      <rPr>
        <i/>
        <sz val="11"/>
        <rFont val="Calibri"/>
        <family val="2"/>
        <scheme val="minor"/>
      </rPr>
      <t>Please include your driver spec sheet</t>
    </r>
  </si>
  <si>
    <t>Specialty Use(s):
Provide description</t>
  </si>
  <si>
    <t>Integral occupancy sensor and/or photocontrol?
(Yes/No)</t>
  </si>
  <si>
    <t>If the product is capable of dimming, what is the dimming type?
(Continuous/Stepped)</t>
  </si>
  <si>
    <t>Standard</t>
  </si>
  <si>
    <t>Premium</t>
  </si>
  <si>
    <t>Yes</t>
  </si>
  <si>
    <t>No</t>
  </si>
  <si>
    <t>Continuous</t>
  </si>
  <si>
    <t>Stepped</t>
  </si>
  <si>
    <t>Category Reference Sheet</t>
  </si>
  <si>
    <t>Wall-Wash Luminaires
Track or Mono-Point Directional Luminaires
Specialty: ___________ (Provide description)</t>
  </si>
  <si>
    <t>Display Case Luminaires
Horizontal Refrigerated Case Luminaires
Vertical Refrigerated Case Luminaires
Specialty: ___________ (Provide description)</t>
  </si>
  <si>
    <t>2x2 Luminaires for Ambient Lighting of Interior Commercial Spaces
1x4 Luminaires for Ambient Lighting of Interior Commercial Spaces
2x4 Luminaires for Ambient Lighting of Interior Commercial Spaces
Specialty: ___________ (Provide description)</t>
  </si>
  <si>
    <t>Direct Linear Ambient Luminaires
Linear Ambient Luminaires w/ Indirect component
Specialty: ___________ (Provide description)</t>
  </si>
  <si>
    <t>Multiple Categories</t>
  </si>
  <si>
    <t>Multiple General Applications</t>
  </si>
  <si>
    <t>Outdoor Full-Cutoff Wall-Mounted Area Luminaires</t>
  </si>
  <si>
    <t>Outdoor Non-Cutoff and Semi-Cutoff Wall-Mounted Area Luminaires</t>
  </si>
  <si>
    <t>Retrofit Kits for Linear Ambient Luminaires w/ Indirect component</t>
  </si>
  <si>
    <t>Retrofit Kits for Direct Linear Ambient Luminaires</t>
  </si>
  <si>
    <t xml:space="preserve">
Indoor Retrofit Kit</t>
  </si>
  <si>
    <t>Retrofit Kits for Direct Linear Ambient Luminaires
Retrofit Kits for Linear Ambient Luminaires w/ Indirect component</t>
  </si>
  <si>
    <t>DLC Classification</t>
  </si>
  <si>
    <t>LED Manufacturer</t>
  </si>
  <si>
    <t>Classification
(Standard/ Premium)</t>
  </si>
  <si>
    <t>Primary/Speciality Use Designation</t>
  </si>
  <si>
    <t>Primary Use Designations</t>
  </si>
  <si>
    <t>Mogul (E39) Screw-Base Replacements for HID Lamps</t>
  </si>
  <si>
    <t>Replacement Lamps for Outdoor Pole/Arm-Mounted Area and Roadway Luminaires (Type B)
Replacement Lamps for Outdoor Pole/Arm-Mounted Area and Roadway Luminaires (Type C)
Replacement Lamps for Outdoor Pole/Arm-Mounted Decorative Luminaires (Type B)
Replacement Lamps for Outdoor Pole/Arm-Mounted Decorative Luminaires (Type C)
Replacement Lamps for Large Outdoor Pole/Arm-Mounted Area and Roadway Luminaires (Type B)
Replacement Lamps for Large Outdoor Pole/Arm-Mounted Area and Roadway Luminaires (Type C)
Replacement Lamps for Outdoor Full-Cutoff Wall-Mounted Area Luminaires (Type B)
Replacement Lamps for Outdoor Full-Cutoff Wall-Mounted Area Luminaires (Type C)
Replacement Lamps for Parking Garage Luminaires (Type B)
Replacement Lamps for Parking Garage Luminaires (Type C)
Replacement Lamps for Fuel Pump Canopy Luminaires (Type B)
Replacement Lamps for Fuel Pump Canopy Luminaires (Type C)</t>
  </si>
  <si>
    <t>Brand Name</t>
  </si>
  <si>
    <t>E39</t>
  </si>
  <si>
    <t>Retrofit Kits for Outdoor Full-Cutoff Wall-Mounted Area Luminaires</t>
  </si>
  <si>
    <t>Replacement Lamps for Outdoor Pole/Arm-Mounted Area and Roadway Luminaires (Type B)</t>
  </si>
  <si>
    <t>Replacement Lamps for Outdoor Pole/Arm-Mounted Area and Roadway Luminaires (Type C)</t>
  </si>
  <si>
    <t>Replacement Lamps for Outdoor Pole/Arm-Mounted Decorative Luminaires (Type B)</t>
  </si>
  <si>
    <t>Replacement Lamps for Outdoor Pole/Arm-Mounted Decorative Luminaires (Type C)</t>
  </si>
  <si>
    <t>Replacement Lamps for Outdoor Full-Cutoff Wall-Mounted Area Luminaires (Type B)</t>
  </si>
  <si>
    <t>Replacement Lamps for Outdoor Full-Cutoff Wall-Mounted Area Luminaires (Type C)</t>
  </si>
  <si>
    <t>Replacement Lamps for Parking Garage Luminaires (Type B)</t>
  </si>
  <si>
    <t>Replacement Lamps for Parking Garage Luminaires (Type C)</t>
  </si>
  <si>
    <t>Replacement Lamps for Fuel Pump Canopy Luminaires (Type B)</t>
  </si>
  <si>
    <t>Replacement Lamps for Fuel Pump Canopy Luminaires (Type C)</t>
  </si>
  <si>
    <t>Dual Mode Internal Driver (UL Type A and Type B)</t>
  </si>
  <si>
    <t>Linear Retrofit Kits for 2x2 Luminaires</t>
  </si>
  <si>
    <t>Integrated Retrofit Kits for 2x2 Luminaires</t>
  </si>
  <si>
    <t>Linear Retrofit Kits for 1x4 Luminaires</t>
  </si>
  <si>
    <t>Integrated Retrofit Kits for 1x4 Luminaires</t>
  </si>
  <si>
    <t>Linear Retrofit Kits for 2x4 Luminaires</t>
  </si>
  <si>
    <t>Integrated Retrofit Kits for 2x4 Luminaires</t>
  </si>
  <si>
    <t>Fuel Pump Canopy Luminaires</t>
  </si>
  <si>
    <t>Replacement Lamps for High-Bay Luminaires (Type B)</t>
  </si>
  <si>
    <t>Replacement Lamps for High-Bay Luminaires (Type C)</t>
  </si>
  <si>
    <t>Replacement Lamps for Low-Bay Luminaires (Type B)</t>
  </si>
  <si>
    <t>Replacement Lamps for Low-Bay Luminaires (Type C)</t>
  </si>
  <si>
    <t>N/A</t>
  </si>
  <si>
    <t>Linear Retrofit Kits for 2x2 Luminaires
Integrated Retrofit Kits for 2x2 Luminaires
Linear Retrofit Kits for 1x4 Luminaires
Integrated Retrofit Kits for 1x4 Luminaires
Linear Retrofit Kits for 2x4 Luminaires
Integrated Retrofit Kits for 2x4 Luminaires</t>
  </si>
  <si>
    <t>Categories</t>
  </si>
  <si>
    <r>
      <t>For retrofit kits and lamps, or as necessary: Approved housing model number and description of additional accessories used during testing 
*</t>
    </r>
    <r>
      <rPr>
        <i/>
        <sz val="11"/>
        <rFont val="Calibri"/>
        <family val="2"/>
        <scheme val="minor"/>
      </rPr>
      <t>If Option B, please note that here</t>
    </r>
  </si>
  <si>
    <t>Outdoor Pole/Arm-Mounted Area and Roadway Luminaires
Outdoor Pole/Arm-Mounted Decorative Luminaires
Outdoor Full-Cutoff Wall-Mounted Area Luminaires
Outdoor Non-Cutoff Wall-Mounted Area Luminaires
Bollards
Parking Garage Luminaires
Fuel Pump Canopy Luminaires
Landscape/Accent Flood and Spot Luminaires
Architectural Flood and Spot Luminaires
Stairwell and Passageway Luminaires
Specialty: ___________ (Provide description)</t>
  </si>
  <si>
    <t>Retrofit Kits for Outdoor Pole/Arm-Mounted Area and Roadway Luminaires
Retrofit Kits for Outdoor Pole/Arm-Mounted Decorative Luminaires
Retrofit Kits for Large Outdoor Pole/Arm-Mounted Area and Roadway Luminaires
Retrofit Kits for Outdoor Full-Cutoff Wall-Mounted Area Luminaires
Retrofit Kits for Parking Garage Luminaires
Retrofit Kits for Fuel Pump Canopy Luminaires</t>
  </si>
  <si>
    <r>
      <rPr>
        <u/>
        <sz val="11"/>
        <rFont val="Calibri"/>
        <family val="2"/>
        <scheme val="minor"/>
      </rPr>
      <t>Please note your Primary Use or Specialty Use in the applicable column in the Scaled Performance Table.</t>
    </r>
    <r>
      <rPr>
        <sz val="11"/>
        <rFont val="Calibri"/>
        <family val="2"/>
        <scheme val="minor"/>
      </rPr>
      <t xml:space="preserve"> If you wish to submit the same model number under multiple Primary/Specialty Uses, please list the model number with each additional Primary Use. Please refer to the Category Reference tab for the correct Primary Use language.</t>
    </r>
  </si>
  <si>
    <t>Please note your DLC Classification for each model in the Scaled Performance Table.</t>
  </si>
  <si>
    <t>Case Lighting</t>
  </si>
  <si>
    <t>U-Bend Replacement Lamps</t>
  </si>
  <si>
    <t>Vertically-Mounted Lamps</t>
  </si>
  <si>
    <t>Horizontally-Mounted Lamps</t>
  </si>
  <si>
    <t>You must provide a breakdown of your ordering code below. Be sure to follow the format of the example breakdown:</t>
  </si>
  <si>
    <t>Four Pin-Base Replacement Lamps for CFLs</t>
  </si>
  <si>
    <t>Documentation Checks</t>
  </si>
  <si>
    <t>Select ---&gt;</t>
  </si>
  <si>
    <t>Replacement Lamps (Plug and Play) (UL Type A)</t>
  </si>
  <si>
    <t>EX39</t>
  </si>
  <si>
    <t>G5</t>
  </si>
  <si>
    <t>G13</t>
  </si>
  <si>
    <t>G24q</t>
  </si>
  <si>
    <t>GX24q</t>
  </si>
  <si>
    <t>Low Output</t>
  </si>
  <si>
    <t>Mid Output</t>
  </si>
  <si>
    <t>High Output</t>
  </si>
  <si>
    <t>Very High Output</t>
  </si>
  <si>
    <t>T8 Four-Foot</t>
  </si>
  <si>
    <t>T5 Four-Foot</t>
  </si>
  <si>
    <t>T5HO Four-Foot</t>
  </si>
  <si>
    <t>T8 Two-Foot</t>
  </si>
  <si>
    <t>Multiple Light Output Bins</t>
  </si>
  <si>
    <t>Scaled Performance Table</t>
  </si>
  <si>
    <t>Vertical NEMA Beam Spread
Flood and Spot Lighting Only</t>
  </si>
  <si>
    <t>Base Type
Linear Replacement Lamps and Mogul Screw-Bases Only</t>
  </si>
  <si>
    <t>Prefer Not to Answer</t>
  </si>
  <si>
    <t>Specialty: Canopy Lighting</t>
  </si>
  <si>
    <t>Specialty: Hazardous Flood and Spot Luminaires</t>
  </si>
  <si>
    <t>Specialty: Hazardous Wall Mounted Luminaire</t>
  </si>
  <si>
    <t>Specialty: Non-Cutoff Wall-Pack</t>
  </si>
  <si>
    <t>Specialty: Soffit Lighting</t>
  </si>
  <si>
    <t>Specialty: Sports Flood</t>
  </si>
  <si>
    <t>Specialty: 1x1 Luminaires for Ambient Lighting of Interior Commercial Spaces</t>
  </si>
  <si>
    <t>Specialty: 1x2 Luminaires for Ambient Lighting of Interior Commercial Spaces</t>
  </si>
  <si>
    <t>Specialty: Double Wall-Wash</t>
  </si>
  <si>
    <t>Specialty: Hazardous Environment High-Bay</t>
  </si>
  <si>
    <t>Specialty: Indirect High-Bay</t>
  </si>
  <si>
    <t>Specialty: Indoor Flood</t>
  </si>
  <si>
    <t>Specialty: Metric Troffer</t>
  </si>
  <si>
    <t>Specialty: Other</t>
  </si>
  <si>
    <t>T8 Three-Foot Linear Replacement Lamps</t>
  </si>
  <si>
    <t>T8 Eight-Foot Linear Replacement Lamps</t>
  </si>
  <si>
    <t>2G11 Base Replacement LLamps</t>
  </si>
  <si>
    <t>2G11</t>
  </si>
  <si>
    <t>Field Adjustable, White Tunable, Dim-to-Warm (Yes/No)</t>
  </si>
  <si>
    <t>Safety Organization</t>
  </si>
  <si>
    <t>System Type</t>
  </si>
  <si>
    <t>PoE Type/Class</t>
  </si>
  <si>
    <t>PoE Connection</t>
  </si>
  <si>
    <t>AC</t>
  </si>
  <si>
    <t>DC</t>
  </si>
  <si>
    <t>PoE</t>
  </si>
  <si>
    <t>IEEE 802.3 Type 1 Class 0</t>
  </si>
  <si>
    <t>IEEE 802.3 Type 1 Class 1</t>
  </si>
  <si>
    <t>IEEE 802.3 Type 1 Class 2</t>
  </si>
  <si>
    <t>IEEE 802.3 Type 1 Class 3</t>
  </si>
  <si>
    <t>IEEE 802.3 Type 2 Class 0</t>
  </si>
  <si>
    <t>IEEE 802.3 Type 2 Class 1</t>
  </si>
  <si>
    <t>IEEE 802.3 Type 2 Class 2</t>
  </si>
  <si>
    <t>IEEE 802.3 Type 2 Class 3</t>
  </si>
  <si>
    <t>IEEE 802.3 Type 2 Class 4</t>
  </si>
  <si>
    <t>IEEE 802.3 Type 3 Class 1</t>
  </si>
  <si>
    <t>IEEE 802.3 Type 3 Class 2</t>
  </si>
  <si>
    <t>IEEE 802.3 Type 3 Class 3</t>
  </si>
  <si>
    <t>IEEE 802.3 Type 3 Class 4</t>
  </si>
  <si>
    <t>IEEE 802.3 Type 3 Class 5</t>
  </si>
  <si>
    <t>IEEE 802.3 Type 3 Class 6</t>
  </si>
  <si>
    <t>IEEE 802.3 Type 4 Class 7</t>
  </si>
  <si>
    <t>IEEE 802.3 Type 4 Class 8</t>
  </si>
  <si>
    <t>Multiple IEEE 802.3 Types/Classes</t>
  </si>
  <si>
    <t>Direct</t>
  </si>
  <si>
    <t>Indirect</t>
  </si>
  <si>
    <t>Direct or Indirect</t>
  </si>
  <si>
    <t>Internal Driver/Line Voltage (UL Type B) Lamps</t>
  </si>
  <si>
    <t>2-lamp External Driver (UL Type C) Lamps</t>
  </si>
  <si>
    <t>3-lamp External Driver (UL Type C) Lamps</t>
  </si>
  <si>
    <t>4-lamp External Driver (UL Type C) Lamps</t>
  </si>
  <si>
    <t>6-lamp External Driver (UL Type C) Lamps</t>
  </si>
  <si>
    <t xml:space="preserve">Specialty: </t>
  </si>
  <si>
    <t>Specialty:</t>
  </si>
  <si>
    <t>Minimum Input Voltage</t>
  </si>
  <si>
    <t>Maximum Input Voltage</t>
  </si>
  <si>
    <t>Specialty: Direct Linear Ambient Luminaires Wider than 12 inches</t>
  </si>
  <si>
    <t>Specialty: Directional Fuel Pump Canopy Luminaires</t>
  </si>
  <si>
    <t>Specialty: Hazardous Direct Linear Ambient Luminaires</t>
  </si>
  <si>
    <t>Specialty: Hazardous Environment Low-Bay</t>
  </si>
  <si>
    <t>Specialty: Hazardous Outdoor Pole/Arm-Mounted Area and Roadway Luminaires</t>
  </si>
  <si>
    <t>Specialty: Indirect Fuel Pump Canopy</t>
  </si>
  <si>
    <t>Specialty: Natatorium Lighting</t>
  </si>
  <si>
    <t>Specialty: Specialty Dimension Troffers</t>
  </si>
  <si>
    <t>Specialty: Specialty Flood</t>
  </si>
  <si>
    <t>Specialty: Transportation</t>
  </si>
  <si>
    <t>Specialty: Tunnel Lighting</t>
  </si>
  <si>
    <t>Specialty: Wall Grazing/Slicing</t>
  </si>
  <si>
    <t>Field Adjustable Distribution Type</t>
  </si>
  <si>
    <t>Integral FALD</t>
  </si>
  <si>
    <t>Standard Component FALD</t>
  </si>
  <si>
    <t>Integral and Standard Component FALD</t>
  </si>
  <si>
    <t>T8 Three-Foot</t>
  </si>
  <si>
    <t>T8 Eight-Foot</t>
  </si>
  <si>
    <t>Optical Code</t>
  </si>
  <si>
    <t>Reported R9</t>
  </si>
  <si>
    <t>Reported Rf</t>
  </si>
  <si>
    <t>Reported Rg</t>
  </si>
  <si>
    <t>Reported CCT
(K)</t>
  </si>
  <si>
    <t>Reported CRI (Ra)</t>
  </si>
  <si>
    <t>Wired Communication Protocol</t>
  </si>
  <si>
    <t>Other Wired Protocol Name</t>
  </si>
  <si>
    <t>Wireless Communication Protocol</t>
  </si>
  <si>
    <t>Other Wireless Protocol Name</t>
  </si>
  <si>
    <t>Control Capability</t>
  </si>
  <si>
    <t>Sensor Type</t>
  </si>
  <si>
    <t>Reported Light Output (lumens)</t>
  </si>
  <si>
    <t>Reported Input power (W)</t>
  </si>
  <si>
    <t>Reported Total Harmonic Distortion (THD)</t>
  </si>
  <si>
    <t>Reported Power Factor</t>
  </si>
  <si>
    <t>Not Dimmable</t>
  </si>
  <si>
    <t>Stepped Dimmable</t>
  </si>
  <si>
    <t>Daylight Sensor</t>
  </si>
  <si>
    <t>Occupancy Sensor</t>
  </si>
  <si>
    <t>Multifunction Sensor</t>
  </si>
  <si>
    <t>No Sensor</t>
  </si>
  <si>
    <t>Sensor Type (Indoor)</t>
  </si>
  <si>
    <t>Traffic Sensor</t>
  </si>
  <si>
    <t>Exterior Photocell</t>
  </si>
  <si>
    <t>Occupancy Sensor;Multifunction Sensor</t>
  </si>
  <si>
    <t>Sensor Type (Outdoor)</t>
  </si>
  <si>
    <t>Control Capability (Non Tubes)</t>
  </si>
  <si>
    <t>LLLC</t>
  </si>
  <si>
    <t>Energy Monitoring</t>
  </si>
  <si>
    <t>No Control Capability</t>
  </si>
  <si>
    <t>High-end Trim</t>
  </si>
  <si>
    <t>Energy Monitoring; High-end Trim</t>
  </si>
  <si>
    <t>LLLC; High-end Trim</t>
  </si>
  <si>
    <t>LLLC; Energy Monitoring</t>
  </si>
  <si>
    <t>LLLC; Energy Monitoring; High-end Trim</t>
  </si>
  <si>
    <t>Control Capability (Tubes)</t>
  </si>
  <si>
    <t>Networked Replacement Lamp</t>
  </si>
  <si>
    <t>LowOutput</t>
  </si>
  <si>
    <t>MidOutput</t>
  </si>
  <si>
    <t>HighOutput</t>
  </si>
  <si>
    <t>VeryHighOutput</t>
  </si>
  <si>
    <t>InteriorDirectional</t>
  </si>
  <si>
    <t>CaseLighting</t>
  </si>
  <si>
    <t>LinearAmbient</t>
  </si>
  <si>
    <t>HighBay</t>
  </si>
  <si>
    <t>T8FourFoot</t>
  </si>
  <si>
    <t>T5FourFoot</t>
  </si>
  <si>
    <t>T5HOFourFoot</t>
  </si>
  <si>
    <t>T8TwoFoot</t>
  </si>
  <si>
    <t>UBendReplacementLamps</t>
  </si>
  <si>
    <t>VerticallyMountedLamps</t>
  </si>
  <si>
    <t>HorizontallyMountedLamps</t>
  </si>
  <si>
    <t>GA</t>
  </si>
  <si>
    <t>GA_Trim</t>
  </si>
  <si>
    <t>OutdoorFullCutoffWallMountedAreaLuminaires</t>
  </si>
  <si>
    <t>OutdoorNonCutoffandSemiCutoffWallMountedAreaLuminaires</t>
  </si>
  <si>
    <t>ParkingGarageLuminaires</t>
  </si>
  <si>
    <t>FuelPumpCanopyLuminaires</t>
  </si>
  <si>
    <t>ArchitecturalFloodandSpotLuminaires</t>
  </si>
  <si>
    <t>StairwellandPassagewayLuminaires</t>
  </si>
  <si>
    <t>WallWashLuminaires</t>
  </si>
  <si>
    <t>TrackorMonoPointDirectionalLuminaires</t>
  </si>
  <si>
    <t>VerticalRefrigeratedCaseLuminaires</t>
  </si>
  <si>
    <t>HorizontalRefrigeratedCaseLuminaires</t>
  </si>
  <si>
    <t>DisplayCaseLuminaires</t>
  </si>
  <si>
    <t>DirectLinearAmbientLuminaires</t>
  </si>
  <si>
    <t>HighBayLuminairesforCommercialandIndustrialBuildings</t>
  </si>
  <si>
    <t>LowBayLuminairesforCommercialandIndustrialBuildings</t>
  </si>
  <si>
    <t>HighBayAisleLuminaires</t>
  </si>
  <si>
    <t>RetrofitKitsforOutdoorFullCutoffWallMountedAreaLuminaires</t>
  </si>
  <si>
    <t>RetrofitKitsforParkingGarageLuminaires</t>
  </si>
  <si>
    <t>RetrofitKitsforFuelPumpCanopyLuminaires</t>
  </si>
  <si>
    <t>LinearRetrofitKitsfor2x2Luminaires</t>
  </si>
  <si>
    <t>IntegratedRetrofitKitsfor2x2Luminaires</t>
  </si>
  <si>
    <t>LinearRetrofitKitsfor1x4Luminaires</t>
  </si>
  <si>
    <t>IntegratedRetrofitKitsfor1x4Luminaires</t>
  </si>
  <si>
    <t>LinearRetrofitKitsfor2x4Luminaires</t>
  </si>
  <si>
    <t>IntegratedRetrofitKitsfor2x4Luminaires</t>
  </si>
  <si>
    <t>RetrofitKitsforDirectLinearAmbientLuminaires</t>
  </si>
  <si>
    <t>RetrofitKitsforHighBayLuminairesforCommercialandIndustrialBuildings</t>
  </si>
  <si>
    <t>RetrofitKitsforLowBayLuminairesforCommercialandIndustrialBuildings</t>
  </si>
  <si>
    <t>Specialty1x1LuminairesforAmbientLightingofInteriorCommercialSpaces</t>
  </si>
  <si>
    <t>Specialty1x2LuminairesforAmbientLightingofInteriorCommercialSpaces</t>
  </si>
  <si>
    <t>SpecialtyCanopyLighting</t>
  </si>
  <si>
    <t>SpecialtyDirectLinearAmbientLuminairesWiderthan12inches</t>
  </si>
  <si>
    <t>SpecialtyDirectionalFuelPumpCanopyLuminaires</t>
  </si>
  <si>
    <t>SpecialtyDoubleWallWash</t>
  </si>
  <si>
    <t>SpecialtyHazardousDirectLinearAmbientLuminaires</t>
  </si>
  <si>
    <t>SpecialtyHazardousEnvironmentHighBay</t>
  </si>
  <si>
    <t>SpecialtyHazardousEnvironmentLowBay</t>
  </si>
  <si>
    <t>SpecialtyHazardousFloodandSpotLuminaires</t>
  </si>
  <si>
    <t>SpecialtyHazardousWallMountedLuminaire</t>
  </si>
  <si>
    <t>SpecialtyIndirectFuelPumpCanopy</t>
  </si>
  <si>
    <t>SpecialtyIndirectHighBay</t>
  </si>
  <si>
    <t>SpecialtyIndoorFlood</t>
  </si>
  <si>
    <t>SpecialtyMetricTroffer</t>
  </si>
  <si>
    <t>SpecialtyNatatoriumLighting</t>
  </si>
  <si>
    <t>SpecialtyNonCutoffWallPack</t>
  </si>
  <si>
    <t>SpecialtySoffitLighting</t>
  </si>
  <si>
    <t>SpecialtySpecialtyDimensionTroffers</t>
  </si>
  <si>
    <t>SpecialtySpecialtyFlood</t>
  </si>
  <si>
    <t>SpecialtySportsFlood</t>
  </si>
  <si>
    <t>SpecialtyTransportation</t>
  </si>
  <si>
    <t>SpecialtyTunnelLighting</t>
  </si>
  <si>
    <t>SpecialtyOther</t>
  </si>
  <si>
    <t>OutdoorPoleArmMountedAreaandRoadwayLuminaires</t>
  </si>
  <si>
    <t>OutdoorPoleArmMountedDecorativeLuminaires</t>
  </si>
  <si>
    <t>LandscapeAccentFloodandSpotLuminaires</t>
  </si>
  <si>
    <t>LinearAmbientLuminaireswIndirectcomponent</t>
  </si>
  <si>
    <t>RetrofitKitsforOutdoorPoleArmMountedAreaandRoadwayLuminaires</t>
  </si>
  <si>
    <t>RetrofitKitsforOutdoorPoleArmMountedDecorativeLuminaires</t>
  </si>
  <si>
    <t>RetrofitKitsforLargeOutdoorPoleArmMountedAreaandRoadwayLuminaires</t>
  </si>
  <si>
    <t>RetrofitKitsforLinearAmbientLuminaireswIndirectcomponent</t>
  </si>
  <si>
    <t>SpecialtyHazardousOutdoorPoleArmMountedAreaandRoadwayLuminaires</t>
  </si>
  <si>
    <t>SpecialtyWallGrazingSlicing</t>
  </si>
  <si>
    <t>PUD</t>
  </si>
  <si>
    <t>PUD_Trim</t>
  </si>
  <si>
    <t>ReplacementLampsforOutdoorPoleArmMountedAreaandRoadwayLuminairesTypeB</t>
  </si>
  <si>
    <t>ReplacementLampsforOutdoorPoleArmMountedAreaandRoadwayLuminairesTypeC</t>
  </si>
  <si>
    <t>ReplacementLampsforOutdoorPoleArmMountedDecorativeLuminairesTypeB</t>
  </si>
  <si>
    <t>ReplacementLampsforOutdoorPoleArmMountedDecorativeLuminairesTypeC</t>
  </si>
  <si>
    <t>ReplacementLampsforOutdoorFullCutoffWallMountedAreaLuminairesTypeB</t>
  </si>
  <si>
    <t>ReplacementLampsforOutdoorFullCutoffWallMountedAreaLuminairesTypeC</t>
  </si>
  <si>
    <t>ReplacementLampsforParkingGarageLuminairesTypeB</t>
  </si>
  <si>
    <t>ReplacementLampsforParkingGarageLuminairesTypeC</t>
  </si>
  <si>
    <t>ReplacementLampsforFuelPumpCanopyLuminairesTypeB</t>
  </si>
  <si>
    <t>ReplacementLampsforFuelPumpCanopyLuminairesTypeC</t>
  </si>
  <si>
    <t>ReplacementLampsforHighBayLuminairesTypeB</t>
  </si>
  <si>
    <t>ReplacementLampsforHighBayLuminairesTypeC</t>
  </si>
  <si>
    <t>ReplacementLampsforLowBayLuminairesTypeB</t>
  </si>
  <si>
    <t>ReplacementLampsforLowBayLuminairesTypeC</t>
  </si>
  <si>
    <t>ReplacementLampsPlugandPlayULTypeA</t>
  </si>
  <si>
    <t>InternalDriverLineVoltageULTypeBLamps</t>
  </si>
  <si>
    <t>DualModeInternalDriverULTypeAandTypeB</t>
  </si>
  <si>
    <t>Reported Rcs,h1
(%)</t>
  </si>
  <si>
    <t>0-10V</t>
  </si>
  <si>
    <t>DALI</t>
  </si>
  <si>
    <t>DMX</t>
  </si>
  <si>
    <t>Phase-cut</t>
  </si>
  <si>
    <t>Zigbee</t>
  </si>
  <si>
    <t>Bluetooth</t>
  </si>
  <si>
    <t>WiFi</t>
  </si>
  <si>
    <t>DALI; DMX</t>
  </si>
  <si>
    <t>0-10V; DMX</t>
  </si>
  <si>
    <t>0-10V; DALI</t>
  </si>
  <si>
    <t>0-10V; DALI; DMX</t>
  </si>
  <si>
    <t>0-10V; Phase-cut</t>
  </si>
  <si>
    <t>DALI; Phase-cut</t>
  </si>
  <si>
    <t>DMX; Phase-cut</t>
  </si>
  <si>
    <t>0-10V; DALI; Phase-cut</t>
  </si>
  <si>
    <t>0-10V; DMX; Phase-cut</t>
  </si>
  <si>
    <t>DALI; DMX; Phase-cut</t>
  </si>
  <si>
    <t>0-10V; DALI; DMX; Phase-cut</t>
  </si>
  <si>
    <t>Zigbee; Bluetooth</t>
  </si>
  <si>
    <t>Zigbee; WiFi</t>
  </si>
  <si>
    <t>Bluetooth; WiFi</t>
  </si>
  <si>
    <t>Zigbee; Bluetooth; WiFi</t>
  </si>
  <si>
    <t>Low-Bay</t>
  </si>
  <si>
    <t>LowBay</t>
  </si>
  <si>
    <t>LowOutput_GA</t>
  </si>
  <si>
    <t>MidOutput_GA</t>
  </si>
  <si>
    <t>HighOutput_GA</t>
  </si>
  <si>
    <t>VeryHighOutput_GA</t>
  </si>
  <si>
    <t>InteriorDirectional_GA</t>
  </si>
  <si>
    <t>CaseLighting_GA</t>
  </si>
  <si>
    <t>Troffer_GA</t>
  </si>
  <si>
    <t>LinearAmbient_GA</t>
  </si>
  <si>
    <t>LowBay_GA</t>
  </si>
  <si>
    <t>HighBay_GA</t>
  </si>
  <si>
    <t>T8FourFoot_GA</t>
  </si>
  <si>
    <t>T5FourFoot_GA</t>
  </si>
  <si>
    <t>T5HOFourFoot_GA</t>
  </si>
  <si>
    <t>T8TwoFoot_GA</t>
  </si>
  <si>
    <t>UBendReplacementLamps_GA</t>
  </si>
  <si>
    <t>VerticallyMountedLamps_GA</t>
  </si>
  <si>
    <t>HorizontallyMountedLamps_GA</t>
  </si>
  <si>
    <t>GA_Trim2</t>
  </si>
  <si>
    <t>2G11 Base Replacement Lamps</t>
  </si>
  <si>
    <t>A2x2LuminairesforAmbientLightingofInteriorCommercialSpaces</t>
  </si>
  <si>
    <t>A1x4LuminairesforAmbientLightingofInteriorCommercialSpaces</t>
  </si>
  <si>
    <t>A2x4LuminairesforAmbientLightingofInteriorCommercialSpaces</t>
  </si>
  <si>
    <t>A2lampExternalDriverULTypeCLamps</t>
  </si>
  <si>
    <t>A3lampExternalDriverULTypeCLamps</t>
  </si>
  <si>
    <t>A4lampExternalDriverULTypeCLamps</t>
  </si>
  <si>
    <t>A6lampExternalDriverULTypeCLamps</t>
  </si>
  <si>
    <t>A2G11BaseReplacementLamps</t>
  </si>
  <si>
    <t>A2G11BaseReplacementLamps_GA</t>
  </si>
  <si>
    <t>T8ThreeFoot</t>
  </si>
  <si>
    <t>T8EightFoot</t>
  </si>
  <si>
    <t>T8ThreeFoot_GA</t>
  </si>
  <si>
    <t>T8EightFoot_GA</t>
  </si>
  <si>
    <t>No Wired Communication Protocol</t>
  </si>
  <si>
    <t>No Wireless Protocol</t>
  </si>
  <si>
    <t>Networked Replacement Lamp; High-end Trim</t>
  </si>
  <si>
    <t>Safety File Number</t>
  </si>
  <si>
    <r>
      <t xml:space="preserve">Default Light Output
</t>
    </r>
    <r>
      <rPr>
        <b/>
        <sz val="10"/>
        <rFont val="Calibri"/>
        <family val="2"/>
        <scheme val="minor"/>
      </rPr>
      <t>(</t>
    </r>
    <r>
      <rPr>
        <b/>
        <i/>
        <sz val="10"/>
        <rFont val="Calibri"/>
        <family val="2"/>
        <scheme val="minor"/>
      </rPr>
      <t>Dimmable Products or Field Adjustable Light Output Products only)</t>
    </r>
  </si>
  <si>
    <r>
      <t xml:space="preserve">Default Wattage
</t>
    </r>
    <r>
      <rPr>
        <b/>
        <i/>
        <sz val="10"/>
        <rFont val="Calibri"/>
        <family val="2"/>
        <scheme val="minor"/>
      </rPr>
      <t>(Dimmable Products or Field Adjustable Light Output Products only)</t>
    </r>
  </si>
  <si>
    <r>
      <t xml:space="preserve">Is this a Field-Adjustable Light Output product?
</t>
    </r>
    <r>
      <rPr>
        <b/>
        <i/>
        <sz val="10"/>
        <rFont val="Calibri"/>
        <family val="2"/>
        <scheme val="minor"/>
      </rPr>
      <t>(Yes/No)</t>
    </r>
  </si>
  <si>
    <r>
      <t xml:space="preserve">Length (ft)
</t>
    </r>
    <r>
      <rPr>
        <b/>
        <i/>
        <sz val="10"/>
        <rFont val="Calibri"/>
        <family val="2"/>
        <scheme val="minor"/>
      </rPr>
      <t xml:space="preserve">(Display Case, Linear Ambient, Linear Replacement Lamps, or Mogul Screw-Bases Only)
</t>
    </r>
    <r>
      <rPr>
        <b/>
        <i/>
        <sz val="10"/>
        <color rgb="FFFF0000"/>
        <rFont val="Calibri"/>
        <family val="2"/>
        <scheme val="minor"/>
      </rPr>
      <t>(In Feet)</t>
    </r>
  </si>
  <si>
    <r>
      <t xml:space="preserve">Is this a Field-Adjustable Light Distribution product?
</t>
    </r>
    <r>
      <rPr>
        <b/>
        <i/>
        <sz val="10"/>
        <rFont val="Calibri"/>
        <family val="2"/>
        <scheme val="minor"/>
      </rPr>
      <t>(Yes/No)</t>
    </r>
  </si>
  <si>
    <r>
      <t xml:space="preserve">Is the product White Tunable?
</t>
    </r>
    <r>
      <rPr>
        <b/>
        <i/>
        <sz val="10"/>
        <rFont val="Calibri"/>
        <family val="2"/>
        <scheme val="minor"/>
      </rPr>
      <t>(Yes/No)</t>
    </r>
  </si>
  <si>
    <r>
      <t xml:space="preserve">Adjustable Distribution Setting
</t>
    </r>
    <r>
      <rPr>
        <b/>
        <sz val="10"/>
        <rFont val="Calibri"/>
        <family val="2"/>
        <scheme val="minor"/>
      </rPr>
      <t>(</t>
    </r>
    <r>
      <rPr>
        <b/>
        <i/>
        <sz val="10"/>
        <rFont val="Calibri"/>
        <family val="2"/>
        <scheme val="minor"/>
      </rPr>
      <t>Field Adjustable Light Distribution Products only)</t>
    </r>
  </si>
  <si>
    <r>
      <t xml:space="preserve">Field Adjustable Distribution Type
</t>
    </r>
    <r>
      <rPr>
        <b/>
        <sz val="10"/>
        <rFont val="Calibri"/>
        <family val="2"/>
        <scheme val="minor"/>
      </rPr>
      <t>(</t>
    </r>
    <r>
      <rPr>
        <b/>
        <i/>
        <sz val="10"/>
        <rFont val="Calibri"/>
        <family val="2"/>
        <scheme val="minor"/>
      </rPr>
      <t>Field Adjustable Light Distribution Products only)</t>
    </r>
  </si>
  <si>
    <r>
      <t xml:space="preserve">Does the product Dim-to-Warm?
</t>
    </r>
    <r>
      <rPr>
        <b/>
        <i/>
        <sz val="11"/>
        <rFont val="Calibri"/>
        <family val="2"/>
        <scheme val="minor"/>
      </rPr>
      <t>(Yes/No)</t>
    </r>
  </si>
  <si>
    <r>
      <t xml:space="preserve">Max. CCT
</t>
    </r>
    <r>
      <rPr>
        <b/>
        <sz val="10"/>
        <rFont val="Calibri"/>
        <family val="2"/>
        <scheme val="minor"/>
      </rPr>
      <t>(</t>
    </r>
    <r>
      <rPr>
        <b/>
        <i/>
        <sz val="10"/>
        <rFont val="Calibri"/>
        <family val="2"/>
        <scheme val="minor"/>
      </rPr>
      <t>White Tunable Products only)</t>
    </r>
  </si>
  <si>
    <r>
      <t xml:space="preserve">Min. CCT
</t>
    </r>
    <r>
      <rPr>
        <b/>
        <sz val="10"/>
        <rFont val="Calibri"/>
        <family val="2"/>
        <scheme val="minor"/>
      </rPr>
      <t>(</t>
    </r>
    <r>
      <rPr>
        <b/>
        <i/>
        <sz val="10"/>
        <rFont val="Calibri"/>
        <family val="2"/>
        <scheme val="minor"/>
      </rPr>
      <t>White Tunable Products only)</t>
    </r>
  </si>
  <si>
    <r>
      <t xml:space="preserve">Max. Wattage
</t>
    </r>
    <r>
      <rPr>
        <b/>
        <sz val="10"/>
        <rFont val="Calibri"/>
        <family val="2"/>
        <scheme val="minor"/>
      </rPr>
      <t>(</t>
    </r>
    <r>
      <rPr>
        <b/>
        <i/>
        <sz val="10"/>
        <rFont val="Calibri"/>
        <family val="2"/>
        <scheme val="minor"/>
      </rPr>
      <t>White Tunable or Field Adjustable  Light Output Products only)</t>
    </r>
  </si>
  <si>
    <r>
      <t xml:space="preserve">Min. Wattage
</t>
    </r>
    <r>
      <rPr>
        <b/>
        <sz val="10"/>
        <rFont val="Calibri"/>
        <family val="2"/>
        <scheme val="minor"/>
      </rPr>
      <t>(</t>
    </r>
    <r>
      <rPr>
        <b/>
        <i/>
        <sz val="10"/>
        <rFont val="Calibri"/>
        <family val="2"/>
        <scheme val="minor"/>
      </rPr>
      <t>White Tunable or Field Adjustable Light Distribution Products only)</t>
    </r>
  </si>
  <si>
    <r>
      <t xml:space="preserve">Min. Light Output
</t>
    </r>
    <r>
      <rPr>
        <b/>
        <sz val="10"/>
        <rFont val="Calibri"/>
        <family val="2"/>
        <scheme val="minor"/>
      </rPr>
      <t>(</t>
    </r>
    <r>
      <rPr>
        <b/>
        <i/>
        <sz val="10"/>
        <rFont val="Calibri"/>
        <family val="2"/>
        <scheme val="minor"/>
      </rPr>
      <t>Field Adjustable Light Output Products only)</t>
    </r>
  </si>
  <si>
    <r>
      <t xml:space="preserve">Max. Light Output
</t>
    </r>
    <r>
      <rPr>
        <b/>
        <sz val="10"/>
        <rFont val="Calibri"/>
        <family val="2"/>
        <scheme val="minor"/>
      </rPr>
      <t>(</t>
    </r>
    <r>
      <rPr>
        <b/>
        <i/>
        <sz val="10"/>
        <rFont val="Calibri"/>
        <family val="2"/>
        <scheme val="minor"/>
      </rPr>
      <t>Field Adjustable  Light Output Products only)</t>
    </r>
  </si>
  <si>
    <r>
      <t xml:space="preserve">PoE Type/Class
</t>
    </r>
    <r>
      <rPr>
        <b/>
        <sz val="10"/>
        <rFont val="Calibri"/>
        <family val="2"/>
        <scheme val="minor"/>
      </rPr>
      <t>(</t>
    </r>
    <r>
      <rPr>
        <b/>
        <i/>
        <sz val="10"/>
        <rFont val="Calibri"/>
        <family val="2"/>
        <scheme val="minor"/>
      </rPr>
      <t>PoE Products only)</t>
    </r>
  </si>
  <si>
    <r>
      <t xml:space="preserve">PoE Connection
</t>
    </r>
    <r>
      <rPr>
        <b/>
        <sz val="10"/>
        <rFont val="Calibri"/>
        <family val="2"/>
        <scheme val="minor"/>
      </rPr>
      <t>(</t>
    </r>
    <r>
      <rPr>
        <b/>
        <i/>
        <sz val="10"/>
        <rFont val="Calibri"/>
        <family val="2"/>
        <scheme val="minor"/>
      </rPr>
      <t>PoE Products only)</t>
    </r>
  </si>
  <si>
    <r>
      <t xml:space="preserve">Reported Beam Angle
</t>
    </r>
    <r>
      <rPr>
        <b/>
        <i/>
        <sz val="10"/>
        <rFont val="Calibri"/>
        <family val="2"/>
        <scheme val="minor"/>
      </rPr>
      <t>(Linear Replacement Lamps Only)</t>
    </r>
  </si>
  <si>
    <r>
      <t xml:space="preserve">Base Type
</t>
    </r>
    <r>
      <rPr>
        <b/>
        <sz val="10"/>
        <rFont val="Calibri"/>
        <family val="2"/>
        <scheme val="minor"/>
      </rPr>
      <t>(</t>
    </r>
    <r>
      <rPr>
        <b/>
        <i/>
        <sz val="10"/>
        <rFont val="Calibri"/>
        <family val="2"/>
        <scheme val="minor"/>
      </rPr>
      <t>Linear Replacement Lamps or Mogul Screw-Bases Only)</t>
    </r>
  </si>
  <si>
    <r>
      <t xml:space="preserve">Reported Glare
</t>
    </r>
    <r>
      <rPr>
        <b/>
        <i/>
        <sz val="10"/>
        <rFont val="Calibri"/>
        <family val="2"/>
        <scheme val="minor"/>
      </rPr>
      <t>(Outdoor Luminaires only)</t>
    </r>
  </si>
  <si>
    <r>
      <t xml:space="preserve">Reported Uplight
</t>
    </r>
    <r>
      <rPr>
        <b/>
        <i/>
        <sz val="10"/>
        <rFont val="Calibri"/>
        <family val="2"/>
        <scheme val="minor"/>
      </rPr>
      <t>(Outdoor Luminaires only)</t>
    </r>
  </si>
  <si>
    <r>
      <t xml:space="preserve">Reported Backlight
</t>
    </r>
    <r>
      <rPr>
        <b/>
        <i/>
        <sz val="10"/>
        <rFont val="Calibri"/>
        <family val="2"/>
        <scheme val="minor"/>
      </rPr>
      <t>(Outdoor Luminaires only)</t>
    </r>
  </si>
  <si>
    <r>
      <t xml:space="preserve">UGR Bin
</t>
    </r>
    <r>
      <rPr>
        <b/>
        <i/>
        <sz val="10"/>
        <rFont val="Calibri"/>
        <family val="2"/>
        <scheme val="minor"/>
      </rPr>
      <t>(Premium and Allowance Only)</t>
    </r>
  </si>
  <si>
    <r>
      <t xml:space="preserve">Vertical NEMA Beam Spread
</t>
    </r>
    <r>
      <rPr>
        <b/>
        <sz val="10"/>
        <rFont val="Calibri"/>
        <family val="2"/>
        <scheme val="minor"/>
      </rPr>
      <t>(</t>
    </r>
    <r>
      <rPr>
        <b/>
        <i/>
        <sz val="10"/>
        <rFont val="Calibri"/>
        <family val="2"/>
        <scheme val="minor"/>
      </rPr>
      <t>Flood and Spot Lighting Only)</t>
    </r>
  </si>
  <si>
    <r>
      <t xml:space="preserve">Horizontal NEMA Beam Spread
</t>
    </r>
    <r>
      <rPr>
        <b/>
        <sz val="10"/>
        <rFont val="Calibri"/>
        <family val="2"/>
        <scheme val="minor"/>
      </rPr>
      <t>(</t>
    </r>
    <r>
      <rPr>
        <b/>
        <i/>
        <sz val="10"/>
        <rFont val="Calibri"/>
        <family val="2"/>
        <scheme val="minor"/>
      </rPr>
      <t>Flood and Spot Lighting Only)</t>
    </r>
  </si>
  <si>
    <r>
      <t xml:space="preserve">Reported Efficacy (AC) (lm/w)
</t>
    </r>
    <r>
      <rPr>
        <b/>
        <i/>
        <sz val="10"/>
        <rFont val="Calibri"/>
        <family val="2"/>
        <scheme val="minor"/>
      </rPr>
      <t>(AC products only)</t>
    </r>
  </si>
  <si>
    <r>
      <t xml:space="preserve">Reported Efficacy (DC) (lm/W)
</t>
    </r>
    <r>
      <rPr>
        <b/>
        <i/>
        <sz val="10"/>
        <rFont val="Calibri"/>
        <family val="2"/>
        <scheme val="minor"/>
      </rPr>
      <t>(DC or PoE products only)</t>
    </r>
  </si>
  <si>
    <r>
      <t xml:space="preserve">Classification
</t>
    </r>
    <r>
      <rPr>
        <b/>
        <i/>
        <sz val="10"/>
        <rFont val="Calibri"/>
        <family val="2"/>
        <scheme val="minor"/>
      </rPr>
      <t>(Standard/ Premium)</t>
    </r>
  </si>
  <si>
    <r>
      <t xml:space="preserve">System Type
</t>
    </r>
    <r>
      <rPr>
        <b/>
        <i/>
        <sz val="10"/>
        <rFont val="Calibri"/>
        <family val="2"/>
        <scheme val="minor"/>
      </rPr>
      <t>(AC, DC, PoE)</t>
    </r>
  </si>
  <si>
    <t>LLLC Model Name</t>
  </si>
  <si>
    <t>Integral Sensor Receptacle</t>
  </si>
  <si>
    <t>Networked Replacement Lamp; Energy Monitoring</t>
  </si>
  <si>
    <t>Networked Replacement Lamp; Energy Monitoring; High-end Trim</t>
  </si>
  <si>
    <t>Daylight Sensor;Occupancy Sensor</t>
  </si>
  <si>
    <t>Daylight Sensor;Multifunction Sensor</t>
  </si>
  <si>
    <t>Daylight Sensor;Integral Sensor Receptacle</t>
  </si>
  <si>
    <t>Occupancy Sensor;Integral Sensor Receptacle</t>
  </si>
  <si>
    <t>Multifunction Sensor;Integral Sensor Receptacle</t>
  </si>
  <si>
    <t>Daylight Sensor;Occupancy Sensor;Multifunction Sensor</t>
  </si>
  <si>
    <t>Daylight Sensor;Multifunction Sensor;Integral Sensor Receptacle</t>
  </si>
  <si>
    <t>Occupancy Sensor;Multifunction Sensor;Integral Sensor Receptacle</t>
  </si>
  <si>
    <t>Daylight Sensor;Occupancy Sensor;Integral Sensor Receptacle</t>
  </si>
  <si>
    <t>Daylight Sensor;Occupancy Sensor;Multifunction Sensor;Integral Sensor Receptacle</t>
  </si>
  <si>
    <t>Traffic Sensor;Exterior Photocell</t>
  </si>
  <si>
    <t>Traffic Sensor;Integral Sensor Receptacle</t>
  </si>
  <si>
    <t>Exterior Photocell;Integral Sensor Receptacle</t>
  </si>
  <si>
    <t>Traffic Sensor;Exterior Photocell;Integral Sensor Receptacle</t>
  </si>
  <si>
    <t>1-lamp External Driver (UL Type C) Lamps</t>
  </si>
  <si>
    <t>A1lampExternalDriverULTypeCLamps</t>
  </si>
  <si>
    <t>High-Bay Luminaires for Commercial and Industrial Buildings
High-Bay Aisle Luminaires
Specialty: ___________ (Provide description)</t>
  </si>
  <si>
    <t xml:space="preserve">Retrofit Kits for High-Bay Luminaires for Commercial and Industrial Buildings
</t>
  </si>
  <si>
    <t>Replacement Lamps (Plug and Play) (UL Type A)
Internal Driver/Line Voltage (UL Type B) Lamps
1-lamp External Driver (UL Type C) Lamps
2-lamp External Driver (UL Type C) Lamps
3-lamp External Driver (UL Type C) Lamps
4-lamp External Driver (UL Type C) Lamps
Dual Mode Internal Driver (UL Type A and Type B)</t>
  </si>
  <si>
    <t>Replacement Lamps (Plug and Play) (UL Type A)
Internal Driver/Line Voltage (UL Type B) Lamps
1-lamp External Driver (UL Type C) Lamps
3-lamp External Driver (UL Type C) Lamps
4-lamp External Driver (UL Type C) Lamps
6-lamp External Driver (UL Type C) Lamps
Dual Mode Internal Driver (UL Type A and Type B)</t>
  </si>
  <si>
    <t>Replacement Lamps (Plug and Play) (UL Type A)
Internal Driver/Line Voltage (UL Type B) Lamps
1-lamp External Driver (UL Type C) Lamps
2-lamp External Driver (UL Type C) Lamps
3-lamp External Driver (UL Type C) Lamps
Dual Mode Internal Driver (UL Type A and Type B)</t>
  </si>
  <si>
    <t xml:space="preserve">Replacement Lamps for High-Bay Luminaires for Commercial and Industrial Buildings (Type B)
Replacement Lamps for High-Bay Luminaires for Commercial and Industrial Buildings (Type C)
</t>
  </si>
  <si>
    <t>Replacement Lamps for Low-Bay Luminaires for Commercial and Industrial Buildings (Type B)
Replacement Lamps for Low-Bay Luminaires for Commercial and Industrial Buildings (Type C)</t>
  </si>
  <si>
    <t>Sensor Type1</t>
  </si>
  <si>
    <t>Control Capability1</t>
  </si>
  <si>
    <t>GA1</t>
  </si>
  <si>
    <t>Optical code column should be filled out with the same characters used to represent each optic/lens option in the model number.</t>
  </si>
  <si>
    <t>Please describe each housing variation in the spaces below.</t>
  </si>
  <si>
    <t>Networked Replacement Lamp; LLLC</t>
  </si>
  <si>
    <t>Energy Monitoring; LLLC</t>
  </si>
  <si>
    <t>Networked Replacement Lamp; Energy Monitoring; LLLC</t>
  </si>
  <si>
    <t>Networked Replacement Lamp; Energy Monitoring; High-end Trim; LLLC</t>
  </si>
  <si>
    <t>Networked Replacement Lamp; High-end Trim: LLLC</t>
  </si>
  <si>
    <t>Traffic Sensor;Occupancy Sensor</t>
  </si>
  <si>
    <t>Exterior Photocell;Occupancy Sensor</t>
  </si>
  <si>
    <t>Integral Sensor Receptacle;Occupancy Sensor</t>
  </si>
  <si>
    <t>Traffic Sensor;Exterior Photocell;Integral Sensor Receptacle;Occupancy Sensor</t>
  </si>
  <si>
    <t>Traffic Sensor;Exterior Photocell;Occupancy Sensor</t>
  </si>
  <si>
    <t>Exterior Photocell;Integral Sensor Receptacle;Occupancy Sensor</t>
  </si>
  <si>
    <t>Traffic Sensor;Integral Sensor Receptacle;Occupancy Sensor</t>
  </si>
  <si>
    <t>Continuous Dimming to 10% or below</t>
  </si>
  <si>
    <t>Continuous Dimming above 10%</t>
  </si>
  <si>
    <r>
      <rPr>
        <b/>
        <sz val="16"/>
        <color rgb="FFFF0000"/>
        <rFont val="Calibri"/>
        <family val="2"/>
        <scheme val="minor"/>
      </rPr>
      <t>Instructions:</t>
    </r>
    <r>
      <rPr>
        <sz val="16"/>
        <color rgb="FFFF0000"/>
        <rFont val="Calibri"/>
        <family val="2"/>
        <scheme val="minor"/>
      </rPr>
      <t xml:space="preserve"> The table below </t>
    </r>
    <r>
      <rPr>
        <b/>
        <sz val="16"/>
        <color rgb="FFFF0000"/>
        <rFont val="Calibri"/>
        <family val="2"/>
        <scheme val="minor"/>
      </rPr>
      <t>MUST</t>
    </r>
    <r>
      <rPr>
        <sz val="16"/>
        <color rgb="FFFF0000"/>
        <rFont val="Calibri"/>
        <family val="2"/>
        <scheme val="minor"/>
      </rPr>
      <t xml:space="preserve"> be filled out with reported performance information for </t>
    </r>
    <r>
      <rPr>
        <i/>
        <sz val="16"/>
        <color rgb="FFFF0000"/>
        <rFont val="Calibri"/>
        <family val="2"/>
        <scheme val="minor"/>
      </rPr>
      <t>each</t>
    </r>
    <r>
      <rPr>
        <sz val="16"/>
        <color rgb="FFFF0000"/>
        <rFont val="Calibri"/>
        <family val="2"/>
        <scheme val="minor"/>
      </rPr>
      <t xml:space="preserve"> product submitted for qualification.</t>
    </r>
  </si>
  <si>
    <t>Below, please explain the scaling methodology used for any values listed in the Reported Performance Table.</t>
  </si>
  <si>
    <t>Dimming Capability and Range
(Continuous to or below 10%, Continuous above 10%, Stepped, Not Dimmable)</t>
  </si>
  <si>
    <t>10.0-12.9</t>
  </si>
  <si>
    <t>13.0-15.9</t>
  </si>
  <si>
    <t>16.0-18.9</t>
  </si>
  <si>
    <t>19.0-21.9</t>
  </si>
  <si>
    <t>22.0-24.9</t>
  </si>
  <si>
    <t>25.0-27.9</t>
  </si>
  <si>
    <t>For each model number please enter the UGR bin corresponding to the higher of the two UGR values (crosswise or endwise direction)</t>
  </si>
  <si>
    <t>Scaled Methodology Explanation: LM-79 sphere tests were conducted at each lumen output option at a single optics, CCT, and CRI combination. LM-79 sphere tests were conducted with each optic at a single lumen output, CCT, and CRI combination. This testing generated a lumen output factor and optical factor. Output factors for CCT and CRI were given by the LED manufacturer. All three factors were used to estimate performance for each configuration.</t>
  </si>
  <si>
    <t>ABC-NON-35-35-2</t>
  </si>
  <si>
    <t>ABC-CTN-35-35-2</t>
  </si>
  <si>
    <t>ABC-NON-35-35-4</t>
  </si>
  <si>
    <t>ABC-CTN-35-35-4</t>
  </si>
  <si>
    <t>ABC-NON-53-35-3</t>
  </si>
  <si>
    <t>ABC-CTN-53-35-3</t>
  </si>
  <si>
    <t>ABC-CTN-70-35-2</t>
  </si>
  <si>
    <t>ABC-NON-70-35-4</t>
  </si>
  <si>
    <t>ABC-CTN-70-35-4</t>
  </si>
  <si>
    <t>ABC-STP-70-35-4</t>
  </si>
  <si>
    <t>ABC-STP-35-45-3</t>
  </si>
  <si>
    <t>ABC-STP-35-45-4</t>
  </si>
  <si>
    <t>ABC-STP-53-45-2</t>
  </si>
  <si>
    <t>ABC-CTN-53-45-3</t>
  </si>
  <si>
    <t>ABC-CTN-53-45-4</t>
  </si>
  <si>
    <t>ABC-NON-53-45-4</t>
  </si>
  <si>
    <t>ABC-STP-53-45-4</t>
  </si>
  <si>
    <t>DRV-50W-ATG2</t>
  </si>
  <si>
    <t>UL</t>
  </si>
  <si>
    <t>E123456</t>
  </si>
  <si>
    <t>DRV-50W-ATG20</t>
  </si>
  <si>
    <r>
      <t xml:space="preserve">Min. Wattage
</t>
    </r>
    <r>
      <rPr>
        <b/>
        <sz val="10"/>
        <rFont val="Calibri"/>
        <family val="2"/>
        <scheme val="minor"/>
      </rPr>
      <t>(</t>
    </r>
    <r>
      <rPr>
        <b/>
        <i/>
        <sz val="10"/>
        <rFont val="Calibri"/>
        <family val="2"/>
        <scheme val="minor"/>
      </rPr>
      <t>White Tunable or Field Adjustable Light Output Products only)</t>
    </r>
  </si>
  <si>
    <r>
      <t xml:space="preserve">Max. Wattage
</t>
    </r>
    <r>
      <rPr>
        <b/>
        <sz val="10"/>
        <rFont val="Calibri"/>
        <family val="2"/>
        <scheme val="minor"/>
      </rPr>
      <t>(</t>
    </r>
    <r>
      <rPr>
        <b/>
        <i/>
        <sz val="10"/>
        <rFont val="Calibri"/>
        <family val="2"/>
        <scheme val="minor"/>
      </rPr>
      <t>White Tunable or Field Adjustable Light Distribution Products only)</t>
    </r>
  </si>
  <si>
    <r>
      <t xml:space="preserve">Min. CCT
</t>
    </r>
    <r>
      <rPr>
        <b/>
        <sz val="10"/>
        <rFont val="Calibri"/>
        <family val="2"/>
        <scheme val="minor"/>
      </rPr>
      <t>(</t>
    </r>
    <r>
      <rPr>
        <b/>
        <i/>
        <sz val="10"/>
        <rFont val="Calibri"/>
        <family val="2"/>
        <scheme val="minor"/>
      </rPr>
      <t>White Tunable and Dim to Warm Products only)</t>
    </r>
  </si>
  <si>
    <r>
      <t xml:space="preserve">Max. CCT
</t>
    </r>
    <r>
      <rPr>
        <b/>
        <sz val="10"/>
        <rFont val="Calibri"/>
        <family val="2"/>
        <scheme val="minor"/>
      </rPr>
      <t>(</t>
    </r>
    <r>
      <rPr>
        <b/>
        <i/>
        <sz val="10"/>
        <rFont val="Calibri"/>
        <family val="2"/>
        <scheme val="minor"/>
      </rPr>
      <t>White Tunable and Dim to Warm Products only)</t>
    </r>
  </si>
  <si>
    <r>
      <t xml:space="preserve">Min. Light Output
</t>
    </r>
    <r>
      <rPr>
        <b/>
        <sz val="10"/>
        <rFont val="Calibri"/>
        <family val="2"/>
        <scheme val="minor"/>
      </rPr>
      <t>(</t>
    </r>
    <r>
      <rPr>
        <b/>
        <i/>
        <sz val="10"/>
        <rFont val="Calibri"/>
        <family val="2"/>
        <scheme val="minor"/>
      </rPr>
      <t>Field Adjustable Light Output and White Tunable Products only)</t>
    </r>
  </si>
  <si>
    <r>
      <t xml:space="preserve">Max. Light Output
</t>
    </r>
    <r>
      <rPr>
        <b/>
        <sz val="10"/>
        <rFont val="Calibri"/>
        <family val="2"/>
        <scheme val="minor"/>
      </rPr>
      <t>(</t>
    </r>
    <r>
      <rPr>
        <b/>
        <i/>
        <sz val="10"/>
        <rFont val="Calibri"/>
        <family val="2"/>
        <scheme val="minor"/>
      </rPr>
      <t>Field Adjustable  Light Output and White Tunable Products only)</t>
    </r>
  </si>
  <si>
    <t>THD should be entered for each model number without including a percent (%) sign</t>
  </si>
  <si>
    <t>Rcs,h1 should be entered for each model number without including a percent (%) sign</t>
  </si>
  <si>
    <t>DLC Qualified Products List Family and Single Submission Form: Technical Requirements V5.1 (11/9/2020)</t>
  </si>
  <si>
    <r>
      <rPr>
        <b/>
        <u/>
        <sz val="11"/>
        <color theme="1"/>
        <rFont val="Calibri"/>
        <family val="2"/>
        <scheme val="minor"/>
      </rPr>
      <t>Please note the following, or your application form may be rejected when you upload to the 'Documents' tab of the application portal:</t>
    </r>
    <r>
      <rPr>
        <sz val="11"/>
        <color theme="1"/>
        <rFont val="Calibri"/>
        <family val="2"/>
        <scheme val="minor"/>
      </rPr>
      <t xml:space="preserve">
1 - Do not add extra columns to the Reported Performance Table
2 - Do not add extra rows to this tab before row 78
3 - CCT should be entered into this spreadsheet as a number value (without the unit "K") 
4 - THD should be entered into this spreadsheet as a whole number without a 'greater than' or 'less than' sign ("&gt;", "&lt;"). Do not list as a decimal or convert to percentage (i.e. 15.43 is correct, not 0.1543 or 15.43%)
5 - Power Factor is reported as a decimal on the DLC QPL. Please make sure you are entering Power Factor as a decimal, not a whole number
6 - Rcs,h1 should be entered into this spreadsheet as a whole number without a percent sign (%). Do not list as a decimal or convert to a percentage.
7 - Length should be entered into this spreadsheet as a number value in feet (without the unit "ft") 
8 - All number values should be entered without commas
9 - Reported Data must be representative of the same tested configuration of the Parent model (i.e. Retrofit Kits are rated based on performance in a reference housing)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</si>
</sst>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i/>
      <sz val="11"/>
      <name val="Calibri"/>
      <family val="2"/>
      <scheme val="minor"/>
    </font>
    <font>
      <u/>
      <sz val="8.5"/>
      <color theme="10"/>
      <name val="Arial"/>
      <family val="2"/>
    </font>
    <font>
      <b/>
      <i/>
      <sz val="11"/>
      <name val="Calibri"/>
      <family val="2"/>
      <scheme val="minor"/>
    </font>
    <font>
      <b/>
      <sz val="14"/>
      <name val="Calibri"/>
      <family val="2"/>
      <scheme val="minor"/>
    </font>
    <font>
      <b/>
      <u/>
      <sz val="14"/>
      <name val="Calibri"/>
      <family val="2"/>
      <scheme val="minor"/>
    </font>
    <font>
      <b/>
      <sz val="10"/>
      <color rgb="FFFF0000"/>
      <name val="Arial"/>
      <family val="2"/>
    </font>
    <font>
      <sz val="14"/>
      <color theme="1"/>
      <name val="Calibri"/>
      <family val="2"/>
      <scheme val="minor"/>
    </font>
    <font>
      <b/>
      <sz val="18"/>
      <name val="Calibri"/>
      <family val="2"/>
      <scheme val="minor"/>
    </font>
    <font>
      <sz val="16"/>
      <name val="Calibri"/>
      <family val="2"/>
      <scheme val="minor"/>
    </font>
    <font>
      <sz val="16"/>
      <color rgb="FFFF0000"/>
      <name val="Calibri"/>
      <family val="2"/>
      <scheme val="minor"/>
    </font>
    <font>
      <b/>
      <sz val="16"/>
      <color rgb="FFFF0000"/>
      <name val="Calibri"/>
      <family val="2"/>
      <scheme val="minor"/>
    </font>
    <font>
      <i/>
      <sz val="16"/>
      <color rgb="FFFF0000"/>
      <name val="Calibri"/>
      <family val="2"/>
      <scheme val="minor"/>
    </font>
    <font>
      <u/>
      <sz val="11"/>
      <name val="Calibri"/>
      <family val="2"/>
      <scheme val="minor"/>
    </font>
    <font>
      <b/>
      <sz val="22"/>
      <name val="Calibri"/>
      <family val="2"/>
      <scheme val="minor"/>
    </font>
    <font>
      <sz val="14"/>
      <name val="Calibri"/>
      <family val="2"/>
      <scheme val="minor"/>
    </font>
    <font>
      <u/>
      <sz val="11"/>
      <color theme="10"/>
      <name val="Calibri"/>
      <family val="2"/>
    </font>
    <font>
      <b/>
      <sz val="16"/>
      <name val="Calibri"/>
      <family val="2"/>
      <scheme val="minor"/>
    </font>
    <font>
      <b/>
      <sz val="11"/>
      <color rgb="FFFF0000"/>
      <name val="Calibri"/>
      <family val="2"/>
      <scheme val="minor"/>
    </font>
    <font>
      <b/>
      <sz val="16"/>
      <color theme="1"/>
      <name val="Calibri"/>
      <family val="2"/>
      <scheme val="minor"/>
    </font>
    <font>
      <b/>
      <u/>
      <sz val="11"/>
      <color theme="1"/>
      <name val="Calibri"/>
      <family val="2"/>
      <scheme val="minor"/>
    </font>
    <font>
      <sz val="12"/>
      <color rgb="FFFF0000"/>
      <name val="Calibri"/>
      <family val="2"/>
      <scheme val="minor"/>
    </font>
    <font>
      <b/>
      <sz val="11"/>
      <color theme="0"/>
      <name val="Calibri"/>
      <family val="2"/>
      <scheme val="minor"/>
    </font>
    <font>
      <b/>
      <sz val="10"/>
      <name val="Calibri"/>
      <family val="2"/>
      <scheme val="minor"/>
    </font>
    <font>
      <b/>
      <i/>
      <sz val="10"/>
      <name val="Calibri"/>
      <family val="2"/>
      <scheme val="minor"/>
    </font>
    <font>
      <b/>
      <i/>
      <sz val="10"/>
      <color rgb="FFFF0000"/>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bottom style="thin">
        <color indexed="64"/>
      </bottom>
      <diagonal/>
    </border>
    <border>
      <left style="thick">
        <color indexed="64"/>
      </left>
      <right/>
      <top style="medium">
        <color indexed="64"/>
      </top>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medium">
        <color indexed="64"/>
      </top>
      <bottom/>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252">
    <xf numFmtId="0" fontId="0" fillId="0" borderId="0" xfId="0"/>
    <xf numFmtId="0" fontId="0" fillId="0" borderId="0" xfId="0"/>
    <xf numFmtId="0" fontId="3" fillId="2" borderId="20"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0" fillId="0" borderId="0" xfId="0" applyFill="1"/>
    <xf numFmtId="0" fontId="1" fillId="0" borderId="13" xfId="2" applyFont="1" applyFill="1" applyBorder="1" applyAlignment="1" applyProtection="1">
      <alignment vertical="center" wrapText="1"/>
      <protection locked="0"/>
    </xf>
    <xf numFmtId="0" fontId="0" fillId="0" borderId="13" xfId="0" applyBorder="1" applyAlignment="1" applyProtection="1">
      <alignment wrapText="1"/>
      <protection locked="0"/>
    </xf>
    <xf numFmtId="0" fontId="0" fillId="0" borderId="13" xfId="0" applyBorder="1" applyProtection="1">
      <protection locked="0"/>
    </xf>
    <xf numFmtId="0" fontId="0" fillId="0" borderId="1" xfId="0" applyBorder="1" applyProtection="1">
      <protection locked="0"/>
    </xf>
    <xf numFmtId="0" fontId="0" fillId="6" borderId="0" xfId="0" applyFill="1"/>
    <xf numFmtId="0" fontId="0" fillId="0" borderId="0" xfId="0" applyAlignment="1">
      <alignment horizontal="left"/>
    </xf>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4" fillId="2" borderId="31" xfId="2" applyFont="1" applyFill="1" applyBorder="1" applyAlignment="1">
      <alignment horizontal="center" vertical="center" wrapText="1"/>
    </xf>
    <xf numFmtId="0" fontId="4" fillId="2" borderId="35" xfId="2" applyFont="1" applyFill="1" applyBorder="1" applyAlignment="1">
      <alignment horizontal="center" vertical="center" wrapText="1"/>
    </xf>
    <xf numFmtId="0" fontId="4" fillId="5" borderId="38" xfId="2" applyFont="1" applyFill="1" applyBorder="1" applyAlignment="1">
      <alignment horizontal="center" vertical="center" wrapText="1"/>
    </xf>
    <xf numFmtId="0" fontId="4" fillId="2" borderId="40" xfId="2"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2" borderId="43" xfId="2" applyFont="1" applyFill="1" applyBorder="1" applyAlignment="1">
      <alignment horizontal="center" vertical="center" wrapText="1"/>
    </xf>
    <xf numFmtId="0" fontId="0" fillId="0" borderId="0" xfId="0"/>
    <xf numFmtId="0" fontId="0" fillId="0" borderId="0" xfId="0" applyBorder="1" applyProtection="1"/>
    <xf numFmtId="0" fontId="1" fillId="0" borderId="0" xfId="2"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protection locked="0"/>
    </xf>
    <xf numFmtId="0" fontId="0" fillId="0" borderId="48" xfId="0" applyBorder="1" applyProtection="1">
      <protection locked="0"/>
    </xf>
    <xf numFmtId="0" fontId="13" fillId="2" borderId="66" xfId="2" applyFont="1" applyFill="1" applyBorder="1" applyAlignment="1" applyProtection="1">
      <alignment horizontal="center" vertical="center" wrapText="1"/>
      <protection locked="0"/>
    </xf>
    <xf numFmtId="0" fontId="4" fillId="0" borderId="0" xfId="0" applyFont="1" applyBorder="1" applyProtection="1"/>
    <xf numFmtId="0" fontId="4" fillId="0" borderId="0" xfId="0" applyFont="1" applyBorder="1" applyAlignment="1" applyProtection="1"/>
    <xf numFmtId="0" fontId="0" fillId="0" borderId="48" xfId="0" applyBorder="1" applyAlignment="1" applyProtection="1">
      <protection locked="0"/>
    </xf>
    <xf numFmtId="0" fontId="0" fillId="0" borderId="0" xfId="0" applyBorder="1" applyAlignment="1" applyProtection="1">
      <protection locked="0"/>
    </xf>
    <xf numFmtId="0" fontId="1" fillId="0" borderId="0" xfId="2" applyFont="1" applyFill="1" applyBorder="1" applyAlignment="1" applyProtection="1">
      <alignment vertical="center"/>
    </xf>
    <xf numFmtId="0" fontId="0" fillId="0" borderId="0" xfId="0" applyBorder="1" applyAlignment="1" applyProtection="1"/>
    <xf numFmtId="0" fontId="13" fillId="2" borderId="64" xfId="2" applyFont="1" applyFill="1" applyBorder="1" applyAlignment="1" applyProtection="1">
      <alignment horizontal="center" vertical="center" wrapText="1"/>
      <protection locked="0"/>
    </xf>
    <xf numFmtId="0" fontId="13" fillId="2" borderId="65" xfId="2"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72"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69" xfId="0" applyFont="1" applyBorder="1" applyAlignment="1" applyProtection="1">
      <alignment vertical="center" wrapText="1"/>
      <protection locked="0"/>
    </xf>
    <xf numFmtId="0" fontId="19" fillId="0" borderId="78" xfId="0" applyFont="1" applyBorder="1" applyAlignment="1" applyProtection="1">
      <alignment vertical="center" wrapText="1"/>
      <protection locked="0"/>
    </xf>
    <xf numFmtId="0" fontId="19" fillId="0" borderId="60" xfId="0" applyFont="1" applyBorder="1" applyAlignment="1" applyProtection="1">
      <alignment horizontal="center" vertical="center"/>
      <protection locked="0"/>
    </xf>
    <xf numFmtId="0" fontId="19" fillId="0" borderId="80" xfId="0" applyFont="1" applyBorder="1" applyAlignment="1" applyProtection="1">
      <alignment vertical="center" wrapText="1"/>
      <protection locked="0"/>
    </xf>
    <xf numFmtId="0" fontId="19" fillId="0" borderId="79"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0" fillId="0" borderId="0" xfId="0" applyAlignment="1" applyProtection="1">
      <alignment horizontal="left" vertical="top"/>
      <protection locked="0"/>
    </xf>
    <xf numFmtId="0" fontId="23" fillId="8" borderId="0" xfId="0" applyFont="1" applyFill="1"/>
    <xf numFmtId="0" fontId="4" fillId="2" borderId="33" xfId="2" applyFont="1" applyFill="1" applyBorder="1" applyAlignment="1">
      <alignment horizontal="center" vertical="center" wrapText="1"/>
    </xf>
    <xf numFmtId="0" fontId="0" fillId="0" borderId="82"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0" xfId="0" applyFill="1" applyBorder="1" applyAlignment="1" applyProtection="1"/>
    <xf numFmtId="0" fontId="1" fillId="0" borderId="83" xfId="2" applyFont="1" applyFill="1" applyBorder="1" applyAlignment="1" applyProtection="1">
      <alignment vertical="center" wrapText="1"/>
      <protection locked="0"/>
    </xf>
    <xf numFmtId="0" fontId="0" fillId="0" borderId="85" xfId="0" applyBorder="1" applyProtection="1">
      <protection locked="0"/>
    </xf>
    <xf numFmtId="0" fontId="0" fillId="9" borderId="37" xfId="0"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0" borderId="13" xfId="0" applyFill="1" applyBorder="1" applyProtection="1">
      <protection locked="0"/>
    </xf>
    <xf numFmtId="0" fontId="10" fillId="0" borderId="5" xfId="2" applyFont="1" applyFill="1" applyBorder="1" applyAlignment="1" applyProtection="1">
      <alignment vertical="center"/>
      <protection locked="0"/>
    </xf>
    <xf numFmtId="0" fontId="10" fillId="0" borderId="4" xfId="2" applyFont="1" applyFill="1" applyBorder="1" applyAlignment="1" applyProtection="1">
      <alignment vertical="center"/>
      <protection locked="0"/>
    </xf>
    <xf numFmtId="0" fontId="14" fillId="0" borderId="0" xfId="0" applyFont="1" applyBorder="1" applyAlignment="1">
      <alignment horizontal="left" vertical="center" wrapText="1"/>
    </xf>
    <xf numFmtId="0" fontId="26" fillId="11" borderId="86" xfId="0" applyFont="1" applyFill="1" applyBorder="1"/>
    <xf numFmtId="0" fontId="0" fillId="12" borderId="87" xfId="0" applyFont="1" applyFill="1" applyBorder="1"/>
    <xf numFmtId="0" fontId="0" fillId="13" borderId="87" xfId="0" applyFont="1" applyFill="1" applyBorder="1"/>
    <xf numFmtId="0" fontId="0" fillId="12" borderId="88" xfId="0" applyFont="1" applyFill="1" applyBorder="1"/>
    <xf numFmtId="49" fontId="0" fillId="0" borderId="0" xfId="0" applyNumberFormat="1" applyBorder="1" applyAlignment="1" applyProtection="1">
      <alignment wrapText="1"/>
    </xf>
    <xf numFmtId="0" fontId="0" fillId="10" borderId="13" xfId="0" applyFill="1" applyBorder="1" applyAlignment="1" applyProtection="1">
      <alignment wrapText="1"/>
      <protection locked="0"/>
    </xf>
    <xf numFmtId="0" fontId="0" fillId="14" borderId="13" xfId="0" applyFill="1" applyBorder="1" applyProtection="1">
      <protection locked="0"/>
    </xf>
    <xf numFmtId="0" fontId="0" fillId="14" borderId="1" xfId="0" applyFill="1" applyBorder="1" applyProtection="1">
      <protection locked="0"/>
    </xf>
    <xf numFmtId="0" fontId="0" fillId="15" borderId="1" xfId="0" applyFont="1" applyFill="1" applyBorder="1"/>
    <xf numFmtId="0" fontId="0" fillId="16" borderId="1" xfId="0" applyFont="1" applyFill="1" applyBorder="1"/>
    <xf numFmtId="0" fontId="0" fillId="14" borderId="1" xfId="0" applyFill="1" applyBorder="1" applyAlignment="1" applyProtection="1">
      <protection locked="0"/>
    </xf>
    <xf numFmtId="0" fontId="0" fillId="0" borderId="1" xfId="0" applyBorder="1"/>
    <xf numFmtId="0" fontId="0" fillId="14" borderId="1" xfId="0" applyFill="1" applyBorder="1"/>
    <xf numFmtId="0" fontId="0" fillId="9" borderId="89" xfId="0" applyFill="1" applyBorder="1" applyAlignment="1" applyProtection="1">
      <alignment vertical="center" wrapText="1"/>
      <protection locked="0"/>
    </xf>
    <xf numFmtId="0" fontId="0" fillId="0" borderId="60" xfId="0" applyBorder="1" applyProtection="1">
      <protection locked="0"/>
    </xf>
    <xf numFmtId="0" fontId="0" fillId="13" borderId="0" xfId="0" applyFont="1" applyFill="1" applyBorder="1"/>
    <xf numFmtId="0" fontId="0" fillId="10" borderId="13" xfId="0" applyFill="1" applyBorder="1" applyProtection="1">
      <protection locked="0"/>
    </xf>
    <xf numFmtId="0" fontId="4" fillId="9" borderId="4" xfId="0" applyFont="1" applyFill="1" applyBorder="1" applyAlignment="1" applyProtection="1">
      <alignment vertical="center" wrapText="1"/>
      <protection locked="0"/>
    </xf>
    <xf numFmtId="0" fontId="0" fillId="9" borderId="24" xfId="0" applyFont="1" applyFill="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92" xfId="0" applyFont="1" applyBorder="1" applyAlignment="1" applyProtection="1">
      <alignment vertical="center" wrapText="1"/>
      <protection locked="0"/>
    </xf>
    <xf numFmtId="0" fontId="19" fillId="0" borderId="93" xfId="0" applyFont="1" applyBorder="1" applyAlignment="1" applyProtection="1">
      <alignment vertical="center" wrapText="1"/>
      <protection locked="0"/>
    </xf>
    <xf numFmtId="0" fontId="19" fillId="0" borderId="95" xfId="0" applyFont="1" applyBorder="1" applyAlignment="1" applyProtection="1">
      <alignment vertical="center" wrapText="1"/>
      <protection locked="0"/>
    </xf>
    <xf numFmtId="0" fontId="14" fillId="0" borderId="0" xfId="0" applyFont="1" applyBorder="1" applyAlignment="1">
      <alignment horizontal="left" vertical="center" wrapText="1"/>
    </xf>
    <xf numFmtId="164" fontId="1" fillId="0" borderId="13" xfId="2" applyNumberFormat="1" applyFont="1" applyFill="1" applyBorder="1" applyAlignment="1" applyProtection="1">
      <alignment vertical="center" wrapText="1"/>
      <protection locked="0"/>
    </xf>
    <xf numFmtId="164" fontId="0" fillId="0" borderId="60" xfId="0" applyNumberFormat="1" applyBorder="1" applyProtection="1">
      <protection locked="0"/>
    </xf>
    <xf numFmtId="164" fontId="1" fillId="0" borderId="83" xfId="2" applyNumberFormat="1" applyFont="1" applyFill="1" applyBorder="1" applyAlignment="1" applyProtection="1">
      <alignment vertical="center" wrapText="1"/>
      <protection locked="0"/>
    </xf>
    <xf numFmtId="164" fontId="0" fillId="0" borderId="1" xfId="0" applyNumberFormat="1" applyBorder="1" applyProtection="1">
      <protection locked="0"/>
    </xf>
    <xf numFmtId="164" fontId="0" fillId="0" borderId="13" xfId="0" applyNumberFormat="1" applyBorder="1" applyProtection="1">
      <protection locked="0"/>
    </xf>
    <xf numFmtId="0" fontId="4" fillId="0" borderId="46" xfId="2" applyFont="1" applyFill="1" applyBorder="1" applyAlignment="1">
      <alignment horizontal="left" vertical="top"/>
    </xf>
    <xf numFmtId="0" fontId="4" fillId="0" borderId="9" xfId="2" applyFont="1" applyFill="1" applyBorder="1" applyAlignment="1">
      <alignment horizontal="left" vertical="top"/>
    </xf>
    <xf numFmtId="0" fontId="4" fillId="0" borderId="47" xfId="2" applyFont="1" applyFill="1" applyBorder="1" applyAlignment="1">
      <alignment horizontal="left" vertical="top"/>
    </xf>
    <xf numFmtId="0" fontId="4" fillId="0" borderId="48" xfId="2" applyFont="1" applyFill="1" applyBorder="1" applyAlignment="1">
      <alignment horizontal="left" vertical="top"/>
    </xf>
    <xf numFmtId="0" fontId="4" fillId="0" borderId="0" xfId="2" applyFont="1" applyFill="1" applyBorder="1" applyAlignment="1">
      <alignment horizontal="left" vertical="top"/>
    </xf>
    <xf numFmtId="0" fontId="4" fillId="0" borderId="49" xfId="2" applyFont="1" applyFill="1" applyBorder="1" applyAlignment="1">
      <alignment horizontal="left" vertical="top"/>
    </xf>
    <xf numFmtId="0" fontId="4" fillId="0" borderId="50" xfId="2" applyFont="1" applyFill="1" applyBorder="1" applyAlignment="1">
      <alignment horizontal="left" vertical="top"/>
    </xf>
    <xf numFmtId="0" fontId="4" fillId="0" borderId="3" xfId="2" applyFont="1" applyFill="1" applyBorder="1" applyAlignment="1">
      <alignment horizontal="left" vertical="top"/>
    </xf>
    <xf numFmtId="0" fontId="4" fillId="0" borderId="36" xfId="2" applyFont="1" applyFill="1" applyBorder="1" applyAlignment="1">
      <alignment horizontal="left" vertical="top"/>
    </xf>
    <xf numFmtId="0" fontId="8" fillId="3" borderId="37"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8" fillId="3" borderId="29" xfId="2" applyFont="1" applyFill="1" applyBorder="1" applyAlignment="1">
      <alignment horizontal="center" vertical="center" wrapText="1"/>
    </xf>
    <xf numFmtId="0" fontId="8" fillId="3" borderId="18" xfId="2" applyFont="1" applyFill="1" applyBorder="1" applyAlignment="1">
      <alignment horizontal="center" vertical="center" wrapText="1"/>
    </xf>
    <xf numFmtId="0" fontId="8" fillId="3" borderId="30" xfId="2" applyFont="1" applyFill="1" applyBorder="1" applyAlignment="1">
      <alignment horizontal="center" vertical="center" wrapText="1"/>
    </xf>
    <xf numFmtId="0" fontId="4" fillId="3" borderId="33" xfId="2" applyFont="1" applyFill="1" applyBorder="1" applyAlignment="1">
      <alignment horizontal="left" vertical="center" wrapText="1"/>
    </xf>
    <xf numFmtId="0" fontId="4" fillId="3" borderId="12" xfId="2" applyFont="1" applyFill="1" applyBorder="1" applyAlignment="1">
      <alignment horizontal="left" vertical="center" wrapText="1"/>
    </xf>
    <xf numFmtId="0" fontId="3" fillId="3" borderId="1" xfId="2" applyFont="1" applyFill="1" applyBorder="1" applyAlignment="1">
      <alignment horizontal="center" vertical="center" wrapText="1"/>
    </xf>
    <xf numFmtId="0" fontId="4" fillId="5" borderId="52" xfId="2" applyFont="1" applyFill="1" applyBorder="1" applyAlignment="1">
      <alignment horizontal="center" vertical="center" wrapText="1"/>
    </xf>
    <xf numFmtId="0" fontId="4" fillId="5" borderId="51" xfId="2" applyFont="1" applyFill="1" applyBorder="1" applyAlignment="1">
      <alignment horizontal="center" vertical="center" wrapText="1"/>
    </xf>
    <xf numFmtId="0" fontId="4" fillId="5" borderId="53" xfId="2" applyFont="1" applyFill="1" applyBorder="1" applyAlignment="1">
      <alignment horizontal="center" vertical="center" wrapText="1"/>
    </xf>
    <xf numFmtId="0" fontId="3" fillId="5" borderId="21" xfId="2" applyFont="1" applyFill="1" applyBorder="1" applyAlignment="1">
      <alignment vertical="center" wrapText="1"/>
    </xf>
    <xf numFmtId="0" fontId="3" fillId="5" borderId="4" xfId="2" applyFont="1" applyFill="1" applyBorder="1" applyAlignment="1">
      <alignment vertical="center" wrapText="1"/>
    </xf>
    <xf numFmtId="0" fontId="3" fillId="5" borderId="32" xfId="2" applyFont="1" applyFill="1" applyBorder="1" applyAlignment="1">
      <alignment vertical="center" wrapText="1"/>
    </xf>
    <xf numFmtId="0" fontId="3" fillId="5" borderId="22" xfId="2" applyFont="1" applyFill="1" applyBorder="1" applyAlignment="1">
      <alignment vertical="center" wrapText="1"/>
    </xf>
    <xf numFmtId="0" fontId="3" fillId="5" borderId="0" xfId="2" applyFont="1" applyFill="1" applyBorder="1" applyAlignment="1">
      <alignment vertical="center" wrapText="1"/>
    </xf>
    <xf numFmtId="0" fontId="3" fillId="5" borderId="49" xfId="2" applyFont="1" applyFill="1" applyBorder="1" applyAlignment="1">
      <alignment vertical="center" wrapText="1"/>
    </xf>
    <xf numFmtId="0" fontId="1" fillId="5" borderId="22" xfId="2" applyFont="1" applyFill="1" applyBorder="1" applyAlignment="1">
      <alignment vertical="center" wrapText="1"/>
    </xf>
    <xf numFmtId="0" fontId="4" fillId="5" borderId="0" xfId="2" applyFont="1" applyFill="1" applyBorder="1" applyAlignment="1">
      <alignment vertical="center" wrapText="1"/>
    </xf>
    <xf numFmtId="0" fontId="4" fillId="5" borderId="49" xfId="2" applyFont="1" applyFill="1" applyBorder="1" applyAlignment="1">
      <alignment vertical="center" wrapText="1"/>
    </xf>
    <xf numFmtId="0" fontId="4" fillId="5" borderId="22" xfId="2" applyFont="1" applyFill="1" applyBorder="1" applyAlignment="1">
      <alignment vertical="center" wrapText="1"/>
    </xf>
    <xf numFmtId="0" fontId="4" fillId="5" borderId="54" xfId="2" applyFont="1" applyFill="1" applyBorder="1" applyAlignment="1">
      <alignment vertical="center" wrapText="1"/>
    </xf>
    <xf numFmtId="0" fontId="4" fillId="5" borderId="55" xfId="2" applyFont="1" applyFill="1" applyBorder="1" applyAlignment="1">
      <alignment vertical="center" wrapText="1"/>
    </xf>
    <xf numFmtId="0" fontId="4" fillId="5" borderId="56" xfId="2" applyFont="1" applyFill="1" applyBorder="1" applyAlignment="1">
      <alignment vertical="center" wrapText="1"/>
    </xf>
    <xf numFmtId="0" fontId="4" fillId="2" borderId="33"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4" borderId="46" xfId="2" applyFont="1" applyFill="1" applyBorder="1" applyAlignment="1">
      <alignment vertical="center" wrapText="1"/>
    </xf>
    <xf numFmtId="0" fontId="4" fillId="4" borderId="9" xfId="2" applyFont="1" applyFill="1" applyBorder="1" applyAlignment="1">
      <alignment vertical="center" wrapText="1"/>
    </xf>
    <xf numFmtId="0" fontId="4" fillId="4" borderId="47" xfId="2" applyFont="1" applyFill="1" applyBorder="1" applyAlignment="1">
      <alignment vertical="center" wrapText="1"/>
    </xf>
    <xf numFmtId="0" fontId="4" fillId="5" borderId="14"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44" xfId="2" applyFont="1" applyFill="1" applyBorder="1" applyAlignment="1">
      <alignment horizontal="left" vertical="center" wrapText="1"/>
    </xf>
    <xf numFmtId="0" fontId="3" fillId="2" borderId="43" xfId="2" applyFont="1" applyFill="1" applyBorder="1" applyAlignment="1">
      <alignment horizontal="center" vertical="center" wrapText="1"/>
    </xf>
    <xf numFmtId="0" fontId="3" fillId="2" borderId="51" xfId="2" applyFont="1" applyFill="1" applyBorder="1" applyAlignment="1">
      <alignment horizontal="center" vertical="center" wrapText="1"/>
    </xf>
    <xf numFmtId="0" fontId="3" fillId="2" borderId="40" xfId="2" applyFont="1" applyFill="1" applyBorder="1" applyAlignment="1">
      <alignment horizontal="center" vertical="center" wrapText="1"/>
    </xf>
    <xf numFmtId="0" fontId="4" fillId="0" borderId="23" xfId="2" applyFont="1" applyFill="1" applyBorder="1" applyAlignment="1">
      <alignment horizontal="center" vertical="top"/>
    </xf>
    <xf numFmtId="0" fontId="0" fillId="0" borderId="9" xfId="0" applyFill="1" applyBorder="1"/>
    <xf numFmtId="0" fontId="0" fillId="0" borderId="47" xfId="0" applyFill="1" applyBorder="1"/>
    <xf numFmtId="0" fontId="0" fillId="0" borderId="22" xfId="0" applyFill="1" applyBorder="1"/>
    <xf numFmtId="0" fontId="0" fillId="0" borderId="0" xfId="0" applyFill="1" applyBorder="1"/>
    <xf numFmtId="0" fontId="0" fillId="0" borderId="49" xfId="0" applyFill="1" applyBorder="1"/>
    <xf numFmtId="0" fontId="0" fillId="0" borderId="10" xfId="0" applyFill="1" applyBorder="1"/>
    <xf numFmtId="0" fontId="0" fillId="0" borderId="3" xfId="0" applyFill="1" applyBorder="1"/>
    <xf numFmtId="0" fontId="0" fillId="0" borderId="36" xfId="0" applyFill="1" applyBorder="1"/>
    <xf numFmtId="0" fontId="4" fillId="0" borderId="23" xfId="2" applyFont="1" applyFill="1" applyBorder="1" applyAlignment="1">
      <alignment vertical="center" wrapText="1"/>
    </xf>
    <xf numFmtId="0" fontId="4" fillId="0" borderId="9" xfId="2" applyFont="1" applyFill="1" applyBorder="1" applyAlignment="1">
      <alignment vertical="center" wrapText="1"/>
    </xf>
    <xf numFmtId="0" fontId="4" fillId="0" borderId="47" xfId="2" applyFont="1" applyFill="1" applyBorder="1" applyAlignment="1">
      <alignment vertical="center" wrapText="1"/>
    </xf>
    <xf numFmtId="0" fontId="4" fillId="0" borderId="15" xfId="2" applyFont="1" applyFill="1" applyBorder="1" applyAlignment="1">
      <alignment vertical="center" wrapText="1"/>
    </xf>
    <xf numFmtId="0" fontId="0" fillId="0" borderId="16" xfId="0" applyBorder="1"/>
    <xf numFmtId="0" fontId="0" fillId="0" borderId="45" xfId="0" applyBorder="1"/>
    <xf numFmtId="0" fontId="4" fillId="0" borderId="2" xfId="2" applyFont="1" applyFill="1" applyBorder="1" applyAlignment="1">
      <alignment vertical="center" wrapText="1"/>
    </xf>
    <xf numFmtId="0" fontId="0" fillId="0" borderId="12" xfId="0" applyBorder="1"/>
    <xf numFmtId="0" fontId="0" fillId="0" borderId="42" xfId="0" applyBorder="1"/>
    <xf numFmtId="0" fontId="25" fillId="0" borderId="2" xfId="0" applyFont="1" applyFill="1" applyBorder="1" applyAlignment="1">
      <alignment horizontal="center"/>
    </xf>
    <xf numFmtId="0" fontId="25" fillId="0" borderId="12" xfId="0" applyFont="1" applyFill="1" applyBorder="1" applyAlignment="1">
      <alignment horizontal="center"/>
    </xf>
    <xf numFmtId="0" fontId="25" fillId="0" borderId="42" xfId="0" applyFont="1" applyFill="1" applyBorder="1" applyAlignment="1">
      <alignment horizontal="center"/>
    </xf>
    <xf numFmtId="0" fontId="3" fillId="3" borderId="26" xfId="2" applyFont="1" applyFill="1" applyBorder="1" applyAlignment="1">
      <alignment horizontal="center" vertical="center" wrapText="1"/>
    </xf>
    <xf numFmtId="0" fontId="3" fillId="3" borderId="27" xfId="2" applyFont="1" applyFill="1" applyBorder="1" applyAlignment="1">
      <alignment horizontal="center" vertical="center" wrapText="1"/>
    </xf>
    <xf numFmtId="0" fontId="3" fillId="3" borderId="28" xfId="2" applyFont="1" applyFill="1" applyBorder="1" applyAlignment="1">
      <alignment horizontal="center" vertical="center" wrapText="1"/>
    </xf>
    <xf numFmtId="0" fontId="3" fillId="3" borderId="29"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30" xfId="2" applyFont="1" applyFill="1" applyBorder="1" applyAlignment="1">
      <alignment horizontal="center" vertical="center" wrapText="1"/>
    </xf>
    <xf numFmtId="0" fontId="21" fillId="0" borderId="0" xfId="0" applyFont="1" applyBorder="1" applyAlignment="1">
      <alignment horizontal="center" vertical="center" wrapText="1"/>
    </xf>
    <xf numFmtId="0" fontId="4" fillId="0" borderId="10" xfId="2" applyFont="1" applyFill="1" applyBorder="1" applyAlignment="1">
      <alignment horizontal="left" vertical="center"/>
    </xf>
    <xf numFmtId="0" fontId="4" fillId="0" borderId="3" xfId="2" applyFont="1" applyFill="1" applyBorder="1" applyAlignment="1">
      <alignment horizontal="left" vertical="center"/>
    </xf>
    <xf numFmtId="0" fontId="4" fillId="0" borderId="36" xfId="2" applyFont="1" applyFill="1" applyBorder="1" applyAlignment="1">
      <alignment horizontal="left" vertical="center"/>
    </xf>
    <xf numFmtId="0" fontId="4" fillId="5" borderId="2" xfId="2" applyFont="1" applyFill="1" applyBorder="1" applyAlignment="1">
      <alignment horizontal="left" vertical="center" wrapText="1"/>
    </xf>
    <xf numFmtId="0" fontId="4" fillId="5" borderId="12" xfId="2" applyFont="1" applyFill="1" applyBorder="1" applyAlignment="1">
      <alignment horizontal="left" vertical="center" wrapText="1"/>
    </xf>
    <xf numFmtId="0" fontId="4" fillId="5" borderId="42" xfId="2" applyFont="1" applyFill="1" applyBorder="1" applyAlignment="1">
      <alignment horizontal="left" vertical="center" wrapText="1"/>
    </xf>
    <xf numFmtId="0" fontId="3" fillId="2" borderId="33" xfId="2" quotePrefix="1" applyFont="1" applyFill="1" applyBorder="1" applyAlignment="1">
      <alignment horizontal="center" vertical="center"/>
    </xf>
    <xf numFmtId="0" fontId="3" fillId="2" borderId="12" xfId="2" quotePrefix="1" applyFont="1" applyFill="1" applyBorder="1" applyAlignment="1">
      <alignment horizontal="center" vertical="center"/>
    </xf>
    <xf numFmtId="0" fontId="3" fillId="2" borderId="42" xfId="2" quotePrefix="1" applyFont="1" applyFill="1" applyBorder="1" applyAlignment="1">
      <alignment horizontal="center" vertical="center"/>
    </xf>
    <xf numFmtId="0" fontId="4" fillId="0" borderId="15"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20" fillId="0" borderId="1" xfId="4" applyFill="1" applyBorder="1" applyAlignment="1" applyProtection="1">
      <alignment horizontal="center" vertical="center" wrapText="1"/>
    </xf>
    <xf numFmtId="0" fontId="22" fillId="0" borderId="25" xfId="2" applyFont="1" applyFill="1" applyBorder="1" applyAlignment="1">
      <alignment horizontal="left" vertical="center" wrapText="1"/>
    </xf>
    <xf numFmtId="0" fontId="22" fillId="0" borderId="24" xfId="2" applyFont="1" applyFill="1" applyBorder="1" applyAlignment="1">
      <alignment horizontal="left" vertical="center" wrapText="1"/>
    </xf>
    <xf numFmtId="0" fontId="22" fillId="0" borderId="39" xfId="2" applyFont="1" applyFill="1" applyBorder="1" applyAlignment="1">
      <alignment horizontal="left" vertical="center" wrapText="1"/>
    </xf>
    <xf numFmtId="0" fontId="4" fillId="0" borderId="10" xfId="2" quotePrefix="1"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0" borderId="46" xfId="2" quotePrefix="1" applyFont="1" applyFill="1" applyBorder="1" applyAlignment="1">
      <alignment horizontal="center" vertical="top" wrapText="1"/>
    </xf>
    <xf numFmtId="0" fontId="4" fillId="0" borderId="9" xfId="2" applyFont="1" applyFill="1" applyBorder="1" applyAlignment="1">
      <alignment horizontal="center" vertical="top"/>
    </xf>
    <xf numFmtId="0" fontId="4" fillId="0" borderId="47" xfId="2" applyFont="1" applyFill="1" applyBorder="1" applyAlignment="1">
      <alignment horizontal="center" vertical="top"/>
    </xf>
    <xf numFmtId="0" fontId="4" fillId="0" borderId="48" xfId="2" applyFont="1" applyFill="1" applyBorder="1" applyAlignment="1">
      <alignment horizontal="center" vertical="top"/>
    </xf>
    <xf numFmtId="0" fontId="4" fillId="0" borderId="0" xfId="2" applyFont="1" applyFill="1" applyBorder="1" applyAlignment="1">
      <alignment horizontal="center" vertical="top"/>
    </xf>
    <xf numFmtId="0" fontId="4" fillId="0" borderId="49" xfId="2" applyFont="1" applyFill="1" applyBorder="1" applyAlignment="1">
      <alignment horizontal="center" vertical="top"/>
    </xf>
    <xf numFmtId="0" fontId="4" fillId="0" borderId="29" xfId="2" applyFont="1" applyFill="1" applyBorder="1" applyAlignment="1">
      <alignment horizontal="center" vertical="top"/>
    </xf>
    <xf numFmtId="0" fontId="4" fillId="0" borderId="18" xfId="2" applyFont="1" applyFill="1" applyBorder="1" applyAlignment="1">
      <alignment horizontal="center" vertical="top"/>
    </xf>
    <xf numFmtId="0" fontId="4" fillId="0" borderId="30" xfId="2" applyFont="1" applyFill="1" applyBorder="1" applyAlignment="1">
      <alignment horizontal="center" vertical="top"/>
    </xf>
    <xf numFmtId="0" fontId="4" fillId="5" borderId="33" xfId="2" applyFont="1" applyFill="1" applyBorder="1" applyAlignment="1">
      <alignment horizontal="left" vertical="center" wrapText="1"/>
    </xf>
    <xf numFmtId="0" fontId="0" fillId="7" borderId="29"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90" xfId="0" applyFill="1" applyBorder="1" applyAlignment="1" applyProtection="1">
      <alignment horizontal="left" vertical="top" wrapText="1"/>
      <protection locked="0"/>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0" fillId="0" borderId="0" xfId="0" applyBorder="1" applyAlignment="1">
      <alignment horizontal="center"/>
    </xf>
    <xf numFmtId="0" fontId="0" fillId="0" borderId="8" xfId="0" applyBorder="1" applyAlignment="1">
      <alignment horizontal="center"/>
    </xf>
    <xf numFmtId="0" fontId="18" fillId="3" borderId="5" xfId="2" applyFont="1" applyFill="1" applyBorder="1" applyAlignment="1">
      <alignment horizontal="left" vertical="top" wrapText="1"/>
    </xf>
    <xf numFmtId="0" fontId="18" fillId="3" borderId="4" xfId="2" applyFont="1" applyFill="1" applyBorder="1" applyAlignment="1">
      <alignment horizontal="left" vertical="top" wrapText="1"/>
    </xf>
    <xf numFmtId="0" fontId="18" fillId="3" borderId="89" xfId="2" applyFont="1" applyFill="1" applyBorder="1" applyAlignment="1">
      <alignment horizontal="left" vertical="top" wrapText="1"/>
    </xf>
    <xf numFmtId="0" fontId="18" fillId="3" borderId="7" xfId="2" applyFont="1" applyFill="1" applyBorder="1" applyAlignment="1">
      <alignment horizontal="left" vertical="top" wrapText="1"/>
    </xf>
    <xf numFmtId="0" fontId="18" fillId="3" borderId="0" xfId="2" applyFont="1" applyFill="1" applyBorder="1" applyAlignment="1">
      <alignment horizontal="left" vertical="top" wrapText="1"/>
    </xf>
    <xf numFmtId="0" fontId="18" fillId="3" borderId="84" xfId="2" applyFont="1" applyFill="1" applyBorder="1" applyAlignment="1">
      <alignment horizontal="left" vertical="top" wrapText="1"/>
    </xf>
    <xf numFmtId="0" fontId="13" fillId="3" borderId="48" xfId="2" applyFont="1" applyFill="1" applyBorder="1" applyAlignment="1">
      <alignment horizontal="left" vertical="top" wrapText="1"/>
    </xf>
    <xf numFmtId="0" fontId="13" fillId="3" borderId="0" xfId="2" applyFont="1" applyFill="1" applyBorder="1" applyAlignment="1">
      <alignment horizontal="left" vertical="top" wrapText="1"/>
    </xf>
    <xf numFmtId="0" fontId="13" fillId="3" borderId="84" xfId="2" applyFont="1" applyFill="1" applyBorder="1" applyAlignment="1">
      <alignment horizontal="left" vertical="top" wrapText="1"/>
    </xf>
    <xf numFmtId="0" fontId="13" fillId="4" borderId="37" xfId="2" applyFont="1" applyFill="1" applyBorder="1" applyAlignment="1" applyProtection="1">
      <alignment horizontal="left" vertical="top"/>
      <protection locked="0"/>
    </xf>
    <xf numFmtId="0" fontId="13" fillId="4" borderId="4" xfId="2" applyFont="1" applyFill="1" applyBorder="1" applyAlignment="1" applyProtection="1">
      <alignment horizontal="left" vertical="top"/>
      <protection locked="0"/>
    </xf>
    <xf numFmtId="0" fontId="13" fillId="4" borderId="89" xfId="2" applyFont="1" applyFill="1" applyBorder="1" applyAlignment="1" applyProtection="1">
      <alignment horizontal="left" vertical="top"/>
      <protection locked="0"/>
    </xf>
    <xf numFmtId="0" fontId="13" fillId="4" borderId="48" xfId="2" applyFont="1" applyFill="1" applyBorder="1" applyAlignment="1" applyProtection="1">
      <alignment horizontal="left" vertical="top"/>
      <protection locked="0"/>
    </xf>
    <xf numFmtId="0" fontId="13" fillId="4" borderId="0" xfId="2" applyFont="1" applyFill="1" applyBorder="1" applyAlignment="1" applyProtection="1">
      <alignment horizontal="left" vertical="top"/>
      <protection locked="0"/>
    </xf>
    <xf numFmtId="0" fontId="13" fillId="4" borderId="84" xfId="2" applyFont="1" applyFill="1" applyBorder="1" applyAlignment="1" applyProtection="1">
      <alignment horizontal="left" vertical="top"/>
      <protection locked="0"/>
    </xf>
    <xf numFmtId="0" fontId="13" fillId="4" borderId="29" xfId="2" applyFont="1" applyFill="1" applyBorder="1" applyAlignment="1" applyProtection="1">
      <alignment horizontal="left" vertical="top"/>
      <protection locked="0"/>
    </xf>
    <xf numFmtId="0" fontId="13" fillId="4" borderId="18" xfId="2" applyFont="1" applyFill="1" applyBorder="1" applyAlignment="1" applyProtection="1">
      <alignment horizontal="left" vertical="top"/>
      <protection locked="0"/>
    </xf>
    <xf numFmtId="0" fontId="13" fillId="4" borderId="90" xfId="2" applyFont="1" applyFill="1" applyBorder="1" applyAlignment="1" applyProtection="1">
      <alignment horizontal="left" vertical="top"/>
      <protection locked="0"/>
    </xf>
    <xf numFmtId="0" fontId="19" fillId="5" borderId="5" xfId="0" applyFont="1" applyFill="1" applyBorder="1" applyAlignment="1" applyProtection="1">
      <alignment horizontal="center" vertical="center" wrapText="1"/>
      <protection locked="0"/>
    </xf>
    <xf numFmtId="0" fontId="19" fillId="5" borderId="17" xfId="0" applyFont="1" applyFill="1" applyBorder="1" applyAlignment="1" applyProtection="1">
      <alignment horizontal="center" vertical="center" wrapText="1"/>
      <protection locked="0"/>
    </xf>
    <xf numFmtId="0" fontId="19" fillId="5" borderId="52" xfId="0" applyFont="1" applyFill="1" applyBorder="1" applyAlignment="1" applyProtection="1">
      <alignment horizontal="center" vertical="center" wrapText="1"/>
      <protection locked="0"/>
    </xf>
    <xf numFmtId="0" fontId="19" fillId="5" borderId="51" xfId="0" applyFont="1" applyFill="1" applyBorder="1" applyAlignment="1" applyProtection="1">
      <alignment horizontal="center" vertical="center" wrapText="1"/>
      <protection locked="0"/>
    </xf>
    <xf numFmtId="0" fontId="12" fillId="3" borderId="57" xfId="2" applyFont="1" applyFill="1" applyBorder="1" applyAlignment="1" applyProtection="1">
      <alignment horizontal="center" vertical="center" wrapText="1"/>
      <protection locked="0"/>
    </xf>
    <xf numFmtId="0" fontId="12" fillId="3" borderId="58" xfId="2" applyFont="1" applyFill="1" applyBorder="1" applyAlignment="1" applyProtection="1">
      <alignment horizontal="center" vertical="center" wrapText="1"/>
      <protection locked="0"/>
    </xf>
    <xf numFmtId="0" fontId="12" fillId="3" borderId="59" xfId="2" applyFont="1" applyFill="1" applyBorder="1" applyAlignment="1" applyProtection="1">
      <alignment horizontal="center" vertical="center" wrapText="1"/>
      <protection locked="0"/>
    </xf>
    <xf numFmtId="0" fontId="11" fillId="5" borderId="91" xfId="0" applyFont="1" applyFill="1" applyBorder="1" applyAlignment="1" applyProtection="1">
      <alignment horizontal="center" vertical="center" wrapText="1"/>
      <protection locked="0"/>
    </xf>
    <xf numFmtId="0" fontId="11" fillId="5" borderId="81" xfId="0" applyFont="1" applyFill="1" applyBorder="1" applyAlignment="1" applyProtection="1">
      <alignment horizontal="center" vertical="center"/>
      <protection locked="0"/>
    </xf>
    <xf numFmtId="0" fontId="11" fillId="5" borderId="94" xfId="0" applyFont="1" applyFill="1" applyBorder="1" applyAlignment="1" applyProtection="1">
      <alignment horizontal="center" vertical="center"/>
      <protection locked="0"/>
    </xf>
    <xf numFmtId="0" fontId="11" fillId="5" borderId="96" xfId="0" applyFont="1" applyFill="1" applyBorder="1" applyAlignment="1" applyProtection="1">
      <alignment horizontal="center" vertical="center"/>
      <protection locked="0"/>
    </xf>
    <xf numFmtId="0" fontId="11" fillId="5" borderId="70" xfId="0" applyFont="1" applyFill="1" applyBorder="1" applyAlignment="1" applyProtection="1">
      <alignment horizontal="center" vertical="center"/>
      <protection locked="0"/>
    </xf>
    <xf numFmtId="0" fontId="11" fillId="5" borderId="41"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protection locked="0"/>
    </xf>
    <xf numFmtId="0" fontId="11" fillId="5" borderId="67" xfId="0" applyFont="1" applyFill="1" applyBorder="1" applyAlignment="1" applyProtection="1">
      <alignment horizontal="center" vertical="center"/>
      <protection locked="0"/>
    </xf>
    <xf numFmtId="0" fontId="19" fillId="0" borderId="73" xfId="0" applyFont="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1" fillId="5" borderId="74" xfId="0" applyFont="1" applyFill="1" applyBorder="1" applyAlignment="1" applyProtection="1">
      <alignment horizontal="center" vertical="center"/>
      <protection locked="0"/>
    </xf>
    <xf numFmtId="0" fontId="11" fillId="5" borderId="51" xfId="0" applyFont="1" applyFill="1" applyBorder="1" applyAlignment="1" applyProtection="1">
      <alignment horizontal="center" vertical="center"/>
      <protection locked="0"/>
    </xf>
    <xf numFmtId="0" fontId="11" fillId="5" borderId="75" xfId="0" applyFont="1" applyFill="1" applyBorder="1" applyAlignment="1" applyProtection="1">
      <alignment horizontal="center" vertical="center"/>
      <protection locked="0"/>
    </xf>
    <xf numFmtId="0" fontId="19" fillId="0" borderId="76" xfId="0" applyFont="1" applyBorder="1" applyAlignment="1" applyProtection="1">
      <alignment vertical="center" wrapText="1"/>
      <protection locked="0"/>
    </xf>
    <xf numFmtId="0" fontId="19" fillId="0" borderId="77" xfId="0" applyFont="1" applyBorder="1" applyAlignment="1" applyProtection="1">
      <alignment vertical="center" wrapText="1"/>
      <protection locked="0"/>
    </xf>
    <xf numFmtId="0" fontId="11" fillId="5" borderId="52" xfId="0" applyFont="1" applyFill="1" applyBorder="1" applyAlignment="1" applyProtection="1">
      <alignment horizontal="center" vertical="center"/>
      <protection locked="0"/>
    </xf>
  </cellXfs>
  <cellStyles count="5">
    <cellStyle name="Hyperlink" xfId="4" builtinId="8"/>
    <cellStyle name="Hyperlink 2" xfId="3" xr:uid="{00000000-0005-0000-0000-000001000000}"/>
    <cellStyle name="Normal" xfId="0" builtinId="0"/>
    <cellStyle name="Normal 2" xfId="2" xr:uid="{00000000-0005-0000-0000-000003000000}"/>
    <cellStyle name="Normal 3" xfId="1" xr:uid="{00000000-0005-0000-0000-000004000000}"/>
  </cellStyles>
  <dxfs count="34">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patternType="none">
          <fgColor indexed="64"/>
          <bgColor auto="1"/>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colors>
    <mruColors>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11206</xdr:rowOff>
    </xdr:from>
    <xdr:to>
      <xdr:col>0</xdr:col>
      <xdr:colOff>1722530</xdr:colOff>
      <xdr:row>0</xdr:row>
      <xdr:rowOff>683559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11206"/>
          <a:ext cx="1680882" cy="672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249918</xdr:colOff>
      <xdr:row>2</xdr:row>
      <xdr:rowOff>296637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145848" cy="868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249918</xdr:colOff>
      <xdr:row>2</xdr:row>
      <xdr:rowOff>296637</xdr:rowOff>
    </xdr:to>
    <xdr:pic>
      <xdr:nvPicPr>
        <xdr:cNvPr id="2" name="Picture 1">
          <a:extLst>
            <a:ext uri="{FF2B5EF4-FFF2-40B4-BE49-F238E27FC236}">
              <a16:creationId xmlns:a16="http://schemas.microsoft.com/office/drawing/2014/main" id="{F7A6CFBF-90CC-42E4-A031-A3F9421D5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234748" cy="8713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3:H23" totalsRowShown="0" headerRowDxfId="2">
  <autoFilter ref="H3:H23" xr:uid="{00000000-0009-0000-0100-000001000000}"/>
  <tableColumns count="1">
    <tableColumn id="1" xr3:uid="{00000000-0010-0000-0000-000001000000}" name="General Applicatio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YESSNO" displayName="YESSNO" ref="H157:H159" totalsRowShown="0">
  <autoFilter ref="H157:H159" xr:uid="{00000000-0009-0000-0100-00000B000000}"/>
  <tableColumns count="1">
    <tableColumn id="1" xr3:uid="{00000000-0010-0000-0900-000001000000}" name="Field Adjustable, White Tunable, Dim-to-Warm (Yes/No)"/>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SystemType" displayName="SystemType" ref="H161:H164" totalsRowShown="0">
  <autoFilter ref="H161:H164" xr:uid="{00000000-0009-0000-0100-000002000000}"/>
  <tableColumns count="1">
    <tableColumn id="1" xr3:uid="{00000000-0010-0000-0A00-000001000000}" name="System Type"/>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oETypeClass" displayName="PoETypeClass" ref="H166:H185" totalsRowShown="0">
  <autoFilter ref="H166:H185" xr:uid="{00000000-0009-0000-0100-00000C000000}"/>
  <tableColumns count="1">
    <tableColumn id="1" xr3:uid="{00000000-0010-0000-0B00-000001000000}" name="PoE Type/Class"/>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PoEConnection" displayName="PoEConnection" ref="H187:H191" totalsRowShown="0">
  <autoFilter ref="H187:H191" xr:uid="{00000000-0009-0000-0100-00000D000000}"/>
  <tableColumns count="1">
    <tableColumn id="1" xr3:uid="{00000000-0010-0000-0C00-000001000000}" name="PoE Connectio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H193:H196" totalsRowShown="0">
  <autoFilter ref="H193:H196" xr:uid="{00000000-0009-0000-0100-00000E000000}"/>
  <tableColumns count="1">
    <tableColumn id="1" xr3:uid="{00000000-0010-0000-0D00-000001000000}" name="Field Adjustable Distribution Type"/>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H237:H245" totalsRowShown="0" headerRowDxfId="1" headerRowBorderDxfId="0">
  <autoFilter ref="H237:H245" xr:uid="{00000000-0009-0000-0100-00000F000000}"/>
  <tableColumns count="1">
    <tableColumn id="1" xr3:uid="{00000000-0010-0000-0E00-000001000000}" name="Control Capability (Tube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H25:H111" totalsRowShown="0">
  <autoFilter ref="H25:H111" xr:uid="{00000000-0009-0000-0100-000003000000}"/>
  <tableColumns count="1">
    <tableColumn id="1" xr3:uid="{00000000-0010-0000-0100-000001000000}" name="Primary/Speciality Use Design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H114:H116" totalsRowShown="0">
  <autoFilter ref="H114:H116" xr:uid="{00000000-0009-0000-0100-000005000000}"/>
  <tableColumns count="1">
    <tableColumn id="1" xr3:uid="{00000000-0010-0000-0200-000001000000}" name="Classification_x000a_(Standard/ Premium)"/>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H118:H126" totalsRowShown="0">
  <autoFilter ref="H118:H126" xr:uid="{00000000-0009-0000-0100-000004000000}"/>
  <tableColumns count="1">
    <tableColumn id="1" xr3:uid="{00000000-0010-0000-0300-000001000000}" name="Vertical NEMA Beam Spread_x000a_Flood and Spot Lighting Only"/>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28:H136" totalsRowShown="0">
  <autoFilter ref="H128:H136" xr:uid="{00000000-0009-0000-0100-000006000000}"/>
  <tableColumns count="1">
    <tableColumn id="1" xr3:uid="{00000000-0010-0000-0400-000001000000}" name="Base Type_x000a_Linear Replacement Lamps and Mogul Screw-Bases Onl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H138:H141" totalsRowShown="0">
  <autoFilter ref="H138:H141" xr:uid="{00000000-0009-0000-0100-000007000000}"/>
  <tableColumns count="1">
    <tableColumn id="1" xr3:uid="{00000000-0010-0000-0500-000001000000}" name="Integral occupancy sensor and/or photocontrol?_x000a_(Yes/No)"/>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H143:H145" totalsRowShown="0">
  <autoFilter ref="H143:H145" xr:uid="{00000000-0009-0000-0100-000008000000}"/>
  <tableColumns count="1">
    <tableColumn id="1" xr3:uid="{00000000-0010-0000-0600-000001000000}" name="Is the product capable of dimming? (Yes/No)"/>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H147:H150" totalsRowShown="0">
  <autoFilter ref="H147:H150" xr:uid="{00000000-0009-0000-0100-000009000000}"/>
  <tableColumns count="1">
    <tableColumn id="1" xr3:uid="{00000000-0010-0000-0700-000001000000}" name="If the product is capable of dimming, what is the dimming type?_x000a_(Continuous/Stepped)"/>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H152:H155" totalsRowShown="0">
  <autoFilter ref="H152:H155" xr:uid="{00000000-0009-0000-0100-00000A000000}"/>
  <tableColumns count="1">
    <tableColumn id="1" xr3:uid="{00000000-0010-0000-0800-000001000000}" name="If Continuous, can the product dim to 10% or below its full input power when installed in the appropriate system? (Yes/ 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esignlights.org/solid-state-lighting/submit-a-product/single-product-applications/self-certification-statemen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designlights.org/solid-state-lighting/submit-a-product/single-product-applications/self-certification-stat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81"/>
  <sheetViews>
    <sheetView tabSelected="1" zoomScale="115" zoomScaleNormal="115" workbookViewId="0">
      <selection activeCell="C1" sqref="C1:E1"/>
    </sheetView>
  </sheetViews>
  <sheetFormatPr defaultColWidth="9.28515625" defaultRowHeight="15" x14ac:dyDescent="0.25"/>
  <cols>
    <col min="1" max="3" width="34.42578125" style="1" customWidth="1"/>
    <col min="4" max="4" width="54.28515625" style="1" customWidth="1"/>
    <col min="5" max="5" width="15.28515625" style="1" customWidth="1"/>
    <col min="6" max="6" width="25.7109375" style="1" customWidth="1"/>
    <col min="7" max="7" width="45.28515625" style="1" bestFit="1" customWidth="1"/>
    <col min="8" max="8" width="48.28515625" style="1" bestFit="1" customWidth="1"/>
    <col min="9" max="14" width="9.28515625" style="1"/>
    <col min="15" max="18" width="9.28515625" style="1" customWidth="1"/>
    <col min="19" max="16384" width="9.28515625" style="1"/>
  </cols>
  <sheetData>
    <row r="1" spans="1:5" ht="54.75" customHeight="1" thickBot="1" x14ac:dyDescent="0.3">
      <c r="C1" s="167" t="s">
        <v>559</v>
      </c>
      <c r="D1" s="167"/>
      <c r="E1" s="167"/>
    </row>
    <row r="2" spans="1:5" ht="30" customHeight="1" thickTop="1" x14ac:dyDescent="0.25">
      <c r="A2" s="161" t="s">
        <v>17</v>
      </c>
      <c r="B2" s="162"/>
      <c r="C2" s="162"/>
      <c r="D2" s="162"/>
      <c r="E2" s="163"/>
    </row>
    <row r="3" spans="1:5" ht="30" customHeight="1" thickBot="1" x14ac:dyDescent="0.3">
      <c r="A3" s="164"/>
      <c r="B3" s="165"/>
      <c r="C3" s="165"/>
      <c r="D3" s="165"/>
      <c r="E3" s="166"/>
    </row>
    <row r="4" spans="1:5" ht="15" customHeight="1" x14ac:dyDescent="0.25">
      <c r="A4" s="16" t="s">
        <v>6</v>
      </c>
      <c r="B4" s="177"/>
      <c r="C4" s="178"/>
      <c r="D4" s="178"/>
      <c r="E4" s="179"/>
    </row>
    <row r="5" spans="1:5" x14ac:dyDescent="0.25">
      <c r="A5" s="52" t="s">
        <v>114</v>
      </c>
      <c r="B5" s="180"/>
      <c r="C5" s="180"/>
      <c r="D5" s="180"/>
      <c r="E5" s="181"/>
    </row>
    <row r="6" spans="1:5" ht="15" customHeight="1" x14ac:dyDescent="0.25">
      <c r="A6" s="52" t="s">
        <v>7</v>
      </c>
      <c r="B6" s="180"/>
      <c r="C6" s="180"/>
      <c r="D6" s="180"/>
      <c r="E6" s="181"/>
    </row>
    <row r="7" spans="1:5" x14ac:dyDescent="0.25">
      <c r="A7" s="52" t="s">
        <v>8</v>
      </c>
      <c r="B7" s="180"/>
      <c r="C7" s="180"/>
      <c r="D7" s="180"/>
      <c r="E7" s="181"/>
    </row>
    <row r="8" spans="1:5" x14ac:dyDescent="0.25">
      <c r="A8" s="52" t="s">
        <v>9</v>
      </c>
      <c r="B8" s="182"/>
      <c r="C8" s="180"/>
      <c r="D8" s="180"/>
      <c r="E8" s="181"/>
    </row>
    <row r="9" spans="1:5" ht="15" customHeight="1" thickBot="1" x14ac:dyDescent="0.3">
      <c r="A9" s="17" t="s">
        <v>10</v>
      </c>
      <c r="B9" s="186"/>
      <c r="C9" s="187"/>
      <c r="D9" s="187"/>
      <c r="E9" s="188"/>
    </row>
    <row r="10" spans="1:5" ht="15" customHeight="1" x14ac:dyDescent="0.25">
      <c r="A10" s="103" t="s">
        <v>78</v>
      </c>
      <c r="B10" s="104"/>
      <c r="C10" s="104"/>
      <c r="D10" s="104"/>
      <c r="E10" s="105"/>
    </row>
    <row r="11" spans="1:5" ht="15" customHeight="1" thickBot="1" x14ac:dyDescent="0.3">
      <c r="A11" s="106"/>
      <c r="B11" s="107"/>
      <c r="C11" s="107"/>
      <c r="D11" s="107"/>
      <c r="E11" s="108"/>
    </row>
    <row r="12" spans="1:5" ht="28.5" customHeight="1" thickBot="1" x14ac:dyDescent="0.3">
      <c r="A12" s="18" t="s">
        <v>77</v>
      </c>
      <c r="B12" s="183" t="s">
        <v>12</v>
      </c>
      <c r="C12" s="184"/>
      <c r="D12" s="184"/>
      <c r="E12" s="185"/>
    </row>
    <row r="13" spans="1:5" ht="15.75" customHeight="1" x14ac:dyDescent="0.25">
      <c r="A13" s="103" t="s">
        <v>24</v>
      </c>
      <c r="B13" s="104"/>
      <c r="C13" s="104"/>
      <c r="D13" s="104"/>
      <c r="E13" s="105"/>
    </row>
    <row r="14" spans="1:5" ht="15" customHeight="1" thickBot="1" x14ac:dyDescent="0.3">
      <c r="A14" s="106"/>
      <c r="B14" s="107"/>
      <c r="C14" s="107"/>
      <c r="D14" s="107"/>
      <c r="E14" s="108"/>
    </row>
    <row r="15" spans="1:5" ht="20.25" customHeight="1" x14ac:dyDescent="0.25">
      <c r="A15" s="19" t="s">
        <v>1</v>
      </c>
      <c r="B15" s="168" t="s">
        <v>12</v>
      </c>
      <c r="C15" s="169"/>
      <c r="D15" s="169"/>
      <c r="E15" s="170"/>
    </row>
    <row r="16" spans="1:5" ht="20.25" customHeight="1" x14ac:dyDescent="0.25">
      <c r="A16" s="20" t="s">
        <v>21</v>
      </c>
      <c r="B16" s="168" t="s">
        <v>12</v>
      </c>
      <c r="C16" s="169"/>
      <c r="D16" s="169"/>
      <c r="E16" s="170"/>
    </row>
    <row r="17" spans="1:5" ht="54.75" customHeight="1" x14ac:dyDescent="0.25">
      <c r="A17" s="20" t="s">
        <v>20</v>
      </c>
      <c r="B17" s="171" t="s">
        <v>145</v>
      </c>
      <c r="C17" s="172"/>
      <c r="D17" s="172"/>
      <c r="E17" s="173"/>
    </row>
    <row r="18" spans="1:5" ht="20.25" customHeight="1" x14ac:dyDescent="0.25">
      <c r="A18" s="174" t="s">
        <v>23</v>
      </c>
      <c r="B18" s="175"/>
      <c r="C18" s="175"/>
      <c r="D18" s="175"/>
      <c r="E18" s="176"/>
    </row>
    <row r="19" spans="1:5" ht="36.75" customHeight="1" x14ac:dyDescent="0.25">
      <c r="A19" s="21" t="s">
        <v>85</v>
      </c>
      <c r="B19" s="149"/>
      <c r="C19" s="150"/>
      <c r="D19" s="150"/>
      <c r="E19" s="151"/>
    </row>
    <row r="20" spans="1:5" ht="20.25" customHeight="1" thickBot="1" x14ac:dyDescent="0.3">
      <c r="A20" s="20" t="s">
        <v>107</v>
      </c>
      <c r="B20" s="134" t="s">
        <v>146</v>
      </c>
      <c r="C20" s="135"/>
      <c r="D20" s="135"/>
      <c r="E20" s="136"/>
    </row>
    <row r="21" spans="1:5" ht="15" customHeight="1" x14ac:dyDescent="0.25">
      <c r="A21" s="103" t="s">
        <v>25</v>
      </c>
      <c r="B21" s="104"/>
      <c r="C21" s="104"/>
      <c r="D21" s="104"/>
      <c r="E21" s="105"/>
    </row>
    <row r="22" spans="1:5" ht="15.75" customHeight="1" thickBot="1" x14ac:dyDescent="0.3">
      <c r="A22" s="106"/>
      <c r="B22" s="107"/>
      <c r="C22" s="107"/>
      <c r="D22" s="107"/>
      <c r="E22" s="108"/>
    </row>
    <row r="23" spans="1:5" ht="20.25" customHeight="1" x14ac:dyDescent="0.25">
      <c r="A23" s="19" t="s">
        <v>26</v>
      </c>
      <c r="B23" s="152"/>
      <c r="C23" s="153"/>
      <c r="D23" s="153"/>
      <c r="E23" s="154"/>
    </row>
    <row r="24" spans="1:5" ht="47.25" customHeight="1" x14ac:dyDescent="0.25">
      <c r="A24" s="19" t="s">
        <v>84</v>
      </c>
      <c r="B24" s="155"/>
      <c r="C24" s="156"/>
      <c r="D24" s="156"/>
      <c r="E24" s="157"/>
    </row>
    <row r="25" spans="1:5" s="22" customFormat="1" ht="30.75" customHeight="1" x14ac:dyDescent="0.25">
      <c r="A25" s="19" t="s">
        <v>108</v>
      </c>
      <c r="B25" s="158"/>
      <c r="C25" s="159"/>
      <c r="D25" s="159"/>
      <c r="E25" s="160"/>
    </row>
    <row r="26" spans="1:5" ht="30" customHeight="1" x14ac:dyDescent="0.25">
      <c r="A26" s="20" t="s">
        <v>79</v>
      </c>
      <c r="B26" s="155"/>
      <c r="C26" s="156"/>
      <c r="D26" s="156"/>
      <c r="E26" s="157"/>
    </row>
    <row r="27" spans="1:5" ht="81" customHeight="1" x14ac:dyDescent="0.25">
      <c r="A27" s="20" t="s">
        <v>83</v>
      </c>
      <c r="B27" s="155"/>
      <c r="C27" s="156"/>
      <c r="D27" s="156"/>
      <c r="E27" s="157"/>
    </row>
    <row r="28" spans="1:5" ht="90" x14ac:dyDescent="0.25">
      <c r="A28" s="20" t="s">
        <v>142</v>
      </c>
      <c r="B28" s="155"/>
      <c r="C28" s="156"/>
      <c r="D28" s="156"/>
      <c r="E28" s="157"/>
    </row>
    <row r="29" spans="1:5" ht="20.25" customHeight="1" x14ac:dyDescent="0.25">
      <c r="A29" s="128" t="s">
        <v>81</v>
      </c>
      <c r="B29" s="129"/>
      <c r="C29" s="129"/>
      <c r="D29" s="129"/>
      <c r="E29" s="130"/>
    </row>
    <row r="30" spans="1:5" x14ac:dyDescent="0.25">
      <c r="A30" s="94"/>
      <c r="B30" s="95"/>
      <c r="C30" s="95"/>
      <c r="D30" s="95"/>
      <c r="E30" s="96"/>
    </row>
    <row r="31" spans="1:5" x14ac:dyDescent="0.25">
      <c r="A31" s="97"/>
      <c r="B31" s="98"/>
      <c r="C31" s="98"/>
      <c r="D31" s="98"/>
      <c r="E31" s="99"/>
    </row>
    <row r="32" spans="1:5" x14ac:dyDescent="0.25">
      <c r="A32" s="97"/>
      <c r="B32" s="98"/>
      <c r="C32" s="98"/>
      <c r="D32" s="98"/>
      <c r="E32" s="99"/>
    </row>
    <row r="33" spans="1:5" x14ac:dyDescent="0.25">
      <c r="A33" s="100"/>
      <c r="B33" s="101"/>
      <c r="C33" s="101"/>
      <c r="D33" s="101"/>
      <c r="E33" s="102"/>
    </row>
    <row r="34" spans="1:5" ht="30" customHeight="1" x14ac:dyDescent="0.25">
      <c r="A34" s="109" t="s">
        <v>80</v>
      </c>
      <c r="B34" s="110"/>
      <c r="C34" s="110"/>
      <c r="D34" s="111" t="s">
        <v>154</v>
      </c>
      <c r="E34" s="111"/>
    </row>
    <row r="35" spans="1:5" ht="30" customHeight="1" x14ac:dyDescent="0.25">
      <c r="A35" s="109" t="s">
        <v>27</v>
      </c>
      <c r="B35" s="110"/>
      <c r="C35" s="110"/>
      <c r="D35" s="111" t="s">
        <v>154</v>
      </c>
      <c r="E35" s="111"/>
    </row>
    <row r="36" spans="1:5" ht="20.25" customHeight="1" x14ac:dyDescent="0.25">
      <c r="A36" s="198" t="s">
        <v>504</v>
      </c>
      <c r="B36" s="172"/>
      <c r="C36" s="172"/>
      <c r="D36" s="172"/>
      <c r="E36" s="173"/>
    </row>
    <row r="37" spans="1:5" x14ac:dyDescent="0.25">
      <c r="A37" s="137" t="s">
        <v>28</v>
      </c>
      <c r="B37" s="140"/>
      <c r="C37" s="141"/>
      <c r="D37" s="141"/>
      <c r="E37" s="142"/>
    </row>
    <row r="38" spans="1:5" x14ac:dyDescent="0.25">
      <c r="A38" s="138"/>
      <c r="B38" s="143"/>
      <c r="C38" s="144"/>
      <c r="D38" s="144"/>
      <c r="E38" s="145"/>
    </row>
    <row r="39" spans="1:5" x14ac:dyDescent="0.25">
      <c r="A39" s="139"/>
      <c r="B39" s="146"/>
      <c r="C39" s="147"/>
      <c r="D39" s="147"/>
      <c r="E39" s="148"/>
    </row>
    <row r="40" spans="1:5" ht="15" customHeight="1" x14ac:dyDescent="0.25">
      <c r="A40" s="137" t="s">
        <v>29</v>
      </c>
      <c r="B40" s="140"/>
      <c r="C40" s="141"/>
      <c r="D40" s="141"/>
      <c r="E40" s="142"/>
    </row>
    <row r="41" spans="1:5" x14ac:dyDescent="0.25">
      <c r="A41" s="138"/>
      <c r="B41" s="143"/>
      <c r="C41" s="144"/>
      <c r="D41" s="144"/>
      <c r="E41" s="145"/>
    </row>
    <row r="42" spans="1:5" x14ac:dyDescent="0.25">
      <c r="A42" s="139"/>
      <c r="B42" s="146"/>
      <c r="C42" s="147"/>
      <c r="D42" s="147"/>
      <c r="E42" s="148"/>
    </row>
    <row r="43" spans="1:5" x14ac:dyDescent="0.25">
      <c r="A43" s="137" t="s">
        <v>30</v>
      </c>
      <c r="B43" s="140"/>
      <c r="C43" s="141"/>
      <c r="D43" s="141"/>
      <c r="E43" s="142"/>
    </row>
    <row r="44" spans="1:5" x14ac:dyDescent="0.25">
      <c r="A44" s="138"/>
      <c r="B44" s="143"/>
      <c r="C44" s="144"/>
      <c r="D44" s="144"/>
      <c r="E44" s="145"/>
    </row>
    <row r="45" spans="1:5" x14ac:dyDescent="0.25">
      <c r="A45" s="139"/>
      <c r="B45" s="146"/>
      <c r="C45" s="147"/>
      <c r="D45" s="147"/>
      <c r="E45" s="148"/>
    </row>
    <row r="46" spans="1:5" x14ac:dyDescent="0.25">
      <c r="A46" s="137" t="s">
        <v>31</v>
      </c>
      <c r="B46" s="140"/>
      <c r="C46" s="141"/>
      <c r="D46" s="141"/>
      <c r="E46" s="142"/>
    </row>
    <row r="47" spans="1:5" x14ac:dyDescent="0.25">
      <c r="A47" s="138"/>
      <c r="B47" s="143"/>
      <c r="C47" s="144"/>
      <c r="D47" s="144"/>
      <c r="E47" s="145"/>
    </row>
    <row r="48" spans="1:5" x14ac:dyDescent="0.25">
      <c r="A48" s="139"/>
      <c r="B48" s="146"/>
      <c r="C48" s="147"/>
      <c r="D48" s="147"/>
      <c r="E48" s="148"/>
    </row>
    <row r="49" spans="1:6" x14ac:dyDescent="0.25">
      <c r="A49" s="137" t="s">
        <v>32</v>
      </c>
      <c r="B49" s="140"/>
      <c r="C49" s="141"/>
      <c r="D49" s="141"/>
      <c r="E49" s="142"/>
    </row>
    <row r="50" spans="1:6" x14ac:dyDescent="0.25">
      <c r="A50" s="138"/>
      <c r="B50" s="143"/>
      <c r="C50" s="144"/>
      <c r="D50" s="144"/>
      <c r="E50" s="145"/>
    </row>
    <row r="51" spans="1:6" x14ac:dyDescent="0.25">
      <c r="A51" s="139"/>
      <c r="B51" s="146"/>
      <c r="C51" s="147"/>
      <c r="D51" s="147"/>
      <c r="E51" s="148"/>
    </row>
    <row r="52" spans="1:6" ht="30" customHeight="1" x14ac:dyDescent="0.25">
      <c r="A52" s="109" t="s">
        <v>82</v>
      </c>
      <c r="B52" s="110"/>
      <c r="C52" s="110"/>
      <c r="D52" s="111" t="s">
        <v>154</v>
      </c>
      <c r="E52" s="111"/>
      <c r="F52" s="4"/>
    </row>
    <row r="53" spans="1:6" ht="27" customHeight="1" thickBot="1" x14ac:dyDescent="0.3">
      <c r="A53" s="131" t="s">
        <v>45</v>
      </c>
      <c r="B53" s="132"/>
      <c r="C53" s="132"/>
      <c r="D53" s="132"/>
      <c r="E53" s="133"/>
      <c r="F53" s="4"/>
    </row>
    <row r="54" spans="1:6" ht="15" customHeight="1" x14ac:dyDescent="0.25">
      <c r="A54" s="103" t="s">
        <v>2</v>
      </c>
      <c r="B54" s="104"/>
      <c r="C54" s="104"/>
      <c r="D54" s="104"/>
      <c r="E54" s="105"/>
    </row>
    <row r="55" spans="1:6" ht="15.75" customHeight="1" thickBot="1" x14ac:dyDescent="0.3">
      <c r="A55" s="106"/>
      <c r="B55" s="107"/>
      <c r="C55" s="107"/>
      <c r="D55" s="107"/>
      <c r="E55" s="108"/>
    </row>
    <row r="56" spans="1:6" ht="20.25" customHeight="1" x14ac:dyDescent="0.25">
      <c r="A56" s="128" t="s">
        <v>151</v>
      </c>
      <c r="B56" s="129"/>
      <c r="C56" s="129"/>
      <c r="D56" s="129"/>
      <c r="E56" s="130"/>
    </row>
    <row r="57" spans="1:6" x14ac:dyDescent="0.25">
      <c r="A57" s="189"/>
      <c r="B57" s="190"/>
      <c r="C57" s="190"/>
      <c r="D57" s="190"/>
      <c r="E57" s="191"/>
    </row>
    <row r="58" spans="1:6" x14ac:dyDescent="0.25">
      <c r="A58" s="192"/>
      <c r="B58" s="193"/>
      <c r="C58" s="193"/>
      <c r="D58" s="193"/>
      <c r="E58" s="194"/>
    </row>
    <row r="59" spans="1:6" x14ac:dyDescent="0.25">
      <c r="A59" s="192"/>
      <c r="B59" s="193"/>
      <c r="C59" s="193"/>
      <c r="D59" s="193"/>
      <c r="E59" s="194"/>
    </row>
    <row r="60" spans="1:6" x14ac:dyDescent="0.25">
      <c r="A60" s="192"/>
      <c r="B60" s="193"/>
      <c r="C60" s="193"/>
      <c r="D60" s="193"/>
      <c r="E60" s="194"/>
    </row>
    <row r="61" spans="1:6" x14ac:dyDescent="0.25">
      <c r="A61" s="192"/>
      <c r="B61" s="193"/>
      <c r="C61" s="193"/>
      <c r="D61" s="193"/>
      <c r="E61" s="194"/>
    </row>
    <row r="62" spans="1:6" ht="15.75" thickBot="1" x14ac:dyDescent="0.3">
      <c r="A62" s="195"/>
      <c r="B62" s="196"/>
      <c r="C62" s="196"/>
      <c r="D62" s="196"/>
      <c r="E62" s="197"/>
    </row>
    <row r="63" spans="1:6" ht="15" customHeight="1" x14ac:dyDescent="0.25">
      <c r="A63" s="112" t="s">
        <v>73</v>
      </c>
      <c r="B63" s="115" t="s">
        <v>5</v>
      </c>
      <c r="C63" s="116"/>
      <c r="D63" s="116"/>
      <c r="E63" s="117"/>
    </row>
    <row r="64" spans="1:6" ht="14.25" customHeight="1" x14ac:dyDescent="0.25">
      <c r="A64" s="113"/>
      <c r="B64" s="118" t="s">
        <v>13</v>
      </c>
      <c r="C64" s="119"/>
      <c r="D64" s="119"/>
      <c r="E64" s="120"/>
    </row>
    <row r="65" spans="1:5" ht="15" customHeight="1" x14ac:dyDescent="0.25">
      <c r="A65" s="113"/>
      <c r="B65" s="118" t="s">
        <v>74</v>
      </c>
      <c r="C65" s="119"/>
      <c r="D65" s="119"/>
      <c r="E65" s="120"/>
    </row>
    <row r="66" spans="1:5" ht="15" customHeight="1" x14ac:dyDescent="0.25">
      <c r="A66" s="113"/>
      <c r="B66" s="121" t="s">
        <v>75</v>
      </c>
      <c r="C66" s="122"/>
      <c r="D66" s="122"/>
      <c r="E66" s="123"/>
    </row>
    <row r="67" spans="1:5" ht="15" customHeight="1" x14ac:dyDescent="0.25">
      <c r="A67" s="113"/>
      <c r="B67" s="124" t="s">
        <v>3</v>
      </c>
      <c r="C67" s="122"/>
      <c r="D67" s="122"/>
      <c r="E67" s="123"/>
    </row>
    <row r="68" spans="1:5" ht="15" customHeight="1" thickBot="1" x14ac:dyDescent="0.3">
      <c r="A68" s="114"/>
      <c r="B68" s="125" t="s">
        <v>4</v>
      </c>
      <c r="C68" s="126"/>
      <c r="D68" s="126"/>
      <c r="E68" s="127"/>
    </row>
    <row r="69" spans="1:5" ht="15" customHeight="1" thickTop="1" x14ac:dyDescent="0.25">
      <c r="A69" s="22"/>
      <c r="B69" s="22"/>
      <c r="C69" s="22"/>
      <c r="D69" s="22"/>
      <c r="E69" s="22"/>
    </row>
    <row r="70" spans="1:5" x14ac:dyDescent="0.25">
      <c r="A70" s="22"/>
      <c r="B70" s="22"/>
      <c r="C70" s="22"/>
      <c r="D70" s="22"/>
      <c r="E70" s="22"/>
    </row>
    <row r="102" spans="3:3" s="22" customFormat="1" x14ac:dyDescent="0.25"/>
    <row r="103" spans="3:3" s="22" customFormat="1" x14ac:dyDescent="0.25"/>
    <row r="104" spans="3:3" x14ac:dyDescent="0.25">
      <c r="C104" s="10"/>
    </row>
    <row r="118" s="22" customFormat="1" x14ac:dyDescent="0.25"/>
    <row r="125"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63" s="22" customFormat="1" x14ac:dyDescent="0.25"/>
    <row r="164" s="22" customFormat="1" x14ac:dyDescent="0.25"/>
    <row r="167" s="22" customFormat="1" x14ac:dyDescent="0.25"/>
    <row r="168" s="22" customFormat="1" x14ac:dyDescent="0.25"/>
    <row r="181" spans="3:3" x14ac:dyDescent="0.25">
      <c r="C181" s="1" t="b">
        <v>1</v>
      </c>
    </row>
  </sheetData>
  <customSheetViews>
    <customSheetView guid="{B3932255-588A-4E85-91CF-65C36B1A0722}" scale="85" showGridLines="0">
      <selection activeCell="A2" sqref="A2:E3"/>
      <pageMargins left="0.7" right="0.7" top="0.75" bottom="0.75" header="0.3" footer="0.3"/>
      <pageSetup orientation="portrait" r:id="rId1"/>
    </customSheetView>
    <customSheetView guid="{F092BC4C-24E2-4F37-8B15-63CD85F12429}" scale="85" showGridLines="0" topLeftCell="A25">
      <selection activeCell="A33" sqref="A33:E33"/>
      <pageMargins left="0.7" right="0.7" top="0.75" bottom="0.75" header="0.3" footer="0.3"/>
      <pageSetup orientation="portrait" r:id="rId2"/>
    </customSheetView>
  </customSheetViews>
  <mergeCells count="54">
    <mergeCell ref="A52:C52"/>
    <mergeCell ref="D52:E52"/>
    <mergeCell ref="A34:C34"/>
    <mergeCell ref="D34:E34"/>
    <mergeCell ref="A57:E62"/>
    <mergeCell ref="A54:E55"/>
    <mergeCell ref="A40:A42"/>
    <mergeCell ref="A49:A51"/>
    <mergeCell ref="B49:E51"/>
    <mergeCell ref="A36:E36"/>
    <mergeCell ref="B40:E42"/>
    <mergeCell ref="A43:A45"/>
    <mergeCell ref="B43:E45"/>
    <mergeCell ref="A46:A48"/>
    <mergeCell ref="B46:E48"/>
    <mergeCell ref="A2:E3"/>
    <mergeCell ref="C1:E1"/>
    <mergeCell ref="A13:E14"/>
    <mergeCell ref="A21:E22"/>
    <mergeCell ref="B15:E15"/>
    <mergeCell ref="B16:E16"/>
    <mergeCell ref="B17:E17"/>
    <mergeCell ref="A18:E18"/>
    <mergeCell ref="B4:E4"/>
    <mergeCell ref="B5:E5"/>
    <mergeCell ref="B6:E6"/>
    <mergeCell ref="B7:E7"/>
    <mergeCell ref="B8:E8"/>
    <mergeCell ref="B12:E12"/>
    <mergeCell ref="B9:E9"/>
    <mergeCell ref="A29:E29"/>
    <mergeCell ref="B19:E19"/>
    <mergeCell ref="B23:E23"/>
    <mergeCell ref="B24:E24"/>
    <mergeCell ref="B26:E26"/>
    <mergeCell ref="B27:E27"/>
    <mergeCell ref="B28:E28"/>
    <mergeCell ref="B25:E25"/>
    <mergeCell ref="A30:E33"/>
    <mergeCell ref="A10:E11"/>
    <mergeCell ref="A35:C35"/>
    <mergeCell ref="D35:E35"/>
    <mergeCell ref="A63:A68"/>
    <mergeCell ref="B63:E63"/>
    <mergeCell ref="B64:E64"/>
    <mergeCell ref="B65:E65"/>
    <mergeCell ref="B66:E66"/>
    <mergeCell ref="B67:E67"/>
    <mergeCell ref="B68:E68"/>
    <mergeCell ref="A56:E56"/>
    <mergeCell ref="A53:E53"/>
    <mergeCell ref="B20:E20"/>
    <mergeCell ref="A37:A39"/>
    <mergeCell ref="B37:E39"/>
  </mergeCells>
  <hyperlinks>
    <hyperlink ref="C69:D69" r:id="rId3" display="https://www.designlights.org/solid-state-lighting/submit-a-product/single-product-applications/self-certification-statement/" xr:uid="{00000000-0004-0000-0000-000000000000}"/>
    <hyperlink ref="C69" r:id="rId4" display="https://www.designlights.org/solid-state-lighting/submit-a-product/single-product-applications/self-certification-statement/" xr:uid="{00000000-0004-0000-0000-000001000000}"/>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expression" priority="1" id="{65787C42-9621-405D-8A63-400EC8B9E4A0}">
            <xm:f>$D$35='Master List'!$A$48</xm:f>
            <x14:dxf>
              <fill>
                <patternFill>
                  <bgColor theme="1" tint="0.24994659260841701"/>
                </patternFill>
              </fill>
            </x14:dxf>
          </x14:cfRule>
          <x14:cfRule type="expression" priority="2" id="{EB6242A3-B46B-4AE0-9F12-25704C820135}">
            <xm:f>$D$35='Master List'!$A$46</xm:f>
            <x14:dxf>
              <fill>
                <patternFill>
                  <bgColor theme="1" tint="0.24994659260841701"/>
                </patternFill>
              </fill>
            </x14:dxf>
          </x14:cfRule>
          <xm:sqref>A36:E51</xm:sqref>
        </x14:conditionalFormatting>
        <x14:conditionalFormatting xmlns:xm="http://schemas.microsoft.com/office/excel/2006/main">
          <x14:cfRule type="expression" priority="3" id="{88C9BF97-99BD-4DDD-8260-6CF9E706349F}">
            <xm:f>$B$12='Master List'!$A$5</xm:f>
            <x14:dxf>
              <fill>
                <patternFill>
                  <bgColor theme="1" tint="0.24994659260841701"/>
                </patternFill>
              </fill>
            </x14:dxf>
          </x14:cfRule>
          <xm:sqref>A13:E68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'Master List'!$A$46:$A$48</xm:f>
          </x14:formula1>
          <xm:sqref>D52:E52 D34:E35</xm:sqref>
        </x14:dataValidation>
        <x14:dataValidation type="list" allowBlank="1" showInputMessage="1" showErrorMessage="1" xr:uid="{00000000-0002-0000-0000-000001000000}">
          <x14:formula1>
            <xm:f>'Master List'!$A$10:$A$18</xm:f>
          </x14:formula1>
          <xm:sqref>B15:E15</xm:sqref>
        </x14:dataValidation>
        <x14:dataValidation type="list" allowBlank="1" showInputMessage="1" showErrorMessage="1" xr:uid="{00000000-0002-0000-0000-000002000000}">
          <x14:formula1>
            <xm:f>'Master List'!$A$5:$A$7</xm:f>
          </x14:formula1>
          <xm:sqref>B12:E12</xm:sqref>
        </x14:dataValidation>
        <x14:dataValidation type="list" allowBlank="1" showInputMessage="1" showErrorMessage="1" xr:uid="{00000000-0002-0000-0000-000003000000}">
          <x14:formula1>
            <xm:f>'Master List'!$A$21:$A$43</xm:f>
          </x14:formula1>
          <xm:sqref>B16:E16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G173"/>
  <sheetViews>
    <sheetView zoomScale="85" zoomScaleNormal="85" workbookViewId="0">
      <selection activeCell="A13" sqref="A13:BD13"/>
    </sheetView>
  </sheetViews>
  <sheetFormatPr defaultColWidth="9.28515625" defaultRowHeight="15" x14ac:dyDescent="0.25"/>
  <cols>
    <col min="1" max="1" width="28.7109375" style="11" customWidth="1"/>
    <col min="2" max="2" width="48.7109375" style="11" customWidth="1"/>
    <col min="3" max="3" width="19.5703125" style="11" customWidth="1"/>
    <col min="4" max="4" width="17.5703125" style="11" bestFit="1" customWidth="1"/>
    <col min="5" max="5" width="19.7109375" style="15" bestFit="1" customWidth="1"/>
    <col min="6" max="6" width="21" style="15" customWidth="1"/>
    <col min="7" max="7" width="49.7109375" style="15" customWidth="1"/>
    <col min="8" max="8" width="17.7109375" style="15" customWidth="1"/>
    <col min="9" max="9" width="20.7109375" style="15" bestFit="1" customWidth="1"/>
    <col min="10" max="10" width="26" style="15" bestFit="1" customWidth="1"/>
    <col min="11" max="11" width="19.28515625" style="11" bestFit="1" customWidth="1"/>
    <col min="12" max="12" width="12.7109375" style="11" customWidth="1"/>
    <col min="13" max="13" width="19.7109375" style="11" customWidth="1"/>
    <col min="14" max="14" width="17.28515625" style="11" customWidth="1"/>
    <col min="15" max="15" width="20.42578125" style="11" customWidth="1"/>
    <col min="16" max="20" width="21.7109375" style="11" customWidth="1"/>
    <col min="21" max="21" width="18" style="11" customWidth="1"/>
    <col min="22" max="22" width="22" style="11" customWidth="1"/>
    <col min="23" max="29" width="27" style="11" customWidth="1"/>
    <col min="30" max="30" width="39.42578125" style="11" customWidth="1"/>
    <col min="31" max="31" width="38.28515625" style="11" customWidth="1"/>
    <col min="32" max="32" width="34.42578125" style="11" customWidth="1"/>
    <col min="33" max="38" width="29" style="11" customWidth="1"/>
    <col min="39" max="39" width="26.5703125" style="11" customWidth="1"/>
    <col min="40" max="40" width="25.42578125" style="11" customWidth="1"/>
    <col min="41" max="41" width="34.28515625" style="11" customWidth="1"/>
    <col min="42" max="42" width="21.28515625" style="11" customWidth="1"/>
    <col min="43" max="43" width="24.5703125" style="11" customWidth="1"/>
    <col min="44" max="44" width="22.28515625" style="11" customWidth="1"/>
    <col min="45" max="45" width="25" style="11" customWidth="1"/>
    <col min="46" max="46" width="25.5703125" style="11" bestFit="1" customWidth="1"/>
    <col min="47" max="47" width="20.42578125" style="11" bestFit="1" customWidth="1"/>
    <col min="48" max="48" width="23.28515625" style="11" bestFit="1" customWidth="1"/>
    <col min="49" max="49" width="23.7109375" style="11" bestFit="1" customWidth="1"/>
    <col min="50" max="50" width="21.5703125" style="11" bestFit="1" customWidth="1"/>
    <col min="51" max="51" width="22.28515625" style="11" bestFit="1" customWidth="1"/>
    <col min="52" max="52" width="21.42578125" style="11" customWidth="1"/>
    <col min="53" max="53" width="21.28515625" style="11" customWidth="1"/>
    <col min="54" max="54" width="27.7109375" style="11" customWidth="1"/>
    <col min="55" max="55" width="23" style="11" customWidth="1"/>
    <col min="56" max="56" width="22.7109375" style="11" customWidth="1"/>
    <col min="57" max="57" width="28.5703125" style="11" hidden="1" customWidth="1"/>
    <col min="58" max="59" width="9.28515625" style="11" hidden="1" customWidth="1"/>
    <col min="60" max="16384" width="9.28515625" style="11"/>
  </cols>
  <sheetData>
    <row r="1" spans="1:57" ht="24" customHeight="1" x14ac:dyDescent="0.25">
      <c r="B1" s="208"/>
      <c r="C1" s="209"/>
      <c r="D1" s="202" t="s">
        <v>519</v>
      </c>
      <c r="E1" s="203"/>
      <c r="F1" s="203"/>
      <c r="G1" s="204"/>
      <c r="H1" s="64"/>
    </row>
    <row r="2" spans="1:57" ht="24" customHeight="1" x14ac:dyDescent="0.25">
      <c r="B2" s="208"/>
      <c r="C2" s="209"/>
      <c r="D2" s="205"/>
      <c r="E2" s="206"/>
      <c r="F2" s="206"/>
      <c r="G2" s="207"/>
      <c r="H2" s="64"/>
    </row>
    <row r="3" spans="1:57" ht="24" customHeight="1" thickBot="1" x14ac:dyDescent="0.3">
      <c r="A3" s="26"/>
      <c r="B3" s="208"/>
      <c r="C3" s="209"/>
      <c r="D3" s="205"/>
      <c r="E3" s="206"/>
      <c r="F3" s="206"/>
      <c r="G3" s="207"/>
      <c r="H3" s="64"/>
    </row>
    <row r="4" spans="1:57" ht="15" customHeight="1" x14ac:dyDescent="0.25">
      <c r="A4" s="210" t="s">
        <v>11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2"/>
    </row>
    <row r="5" spans="1:57" ht="15.75" customHeight="1" x14ac:dyDescent="0.25">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5"/>
    </row>
    <row r="6" spans="1:57" ht="21" customHeight="1" thickBot="1" x14ac:dyDescent="0.3">
      <c r="A6" s="216" t="s">
        <v>520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8"/>
      <c r="BE6" s="26"/>
    </row>
    <row r="7" spans="1:57" ht="15.75" customHeight="1" x14ac:dyDescent="0.25">
      <c r="A7" s="219" t="s">
        <v>0</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1"/>
    </row>
    <row r="8" spans="1:57" ht="15" customHeight="1" x14ac:dyDescent="0.25">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4"/>
    </row>
    <row r="9" spans="1:57" ht="15" customHeight="1" x14ac:dyDescent="0.25">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4"/>
      <c r="BE9" s="26"/>
    </row>
    <row r="10" spans="1:57" ht="15" customHeight="1" x14ac:dyDescent="0.25">
      <c r="A10" s="22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4"/>
    </row>
    <row r="11" spans="1:57" ht="15" customHeight="1" x14ac:dyDescent="0.25">
      <c r="A11" s="222"/>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4"/>
    </row>
    <row r="12" spans="1:57" ht="15" customHeight="1" thickBot="1" x14ac:dyDescent="0.3">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7"/>
    </row>
    <row r="13" spans="1:57" ht="154.5" customHeight="1" thickBot="1" x14ac:dyDescent="0.3">
      <c r="A13" s="199" t="s">
        <v>560</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1"/>
    </row>
    <row r="14" spans="1:57" s="26" customFormat="1" ht="123.75" customHeight="1" thickBot="1" x14ac:dyDescent="0.3">
      <c r="A14" s="59"/>
      <c r="B14" s="82"/>
      <c r="C14" s="60"/>
      <c r="D14" s="60"/>
      <c r="E14" s="60" t="str">
        <f>IF(COUNTIF($B$78:$B144,"Replacement Lamps (Plug and Play) (UL Type A)")&gt;0, "Make sure to ignore this column if you are submitting a UL Type A product!","")</f>
        <v/>
      </c>
      <c r="F14" s="60" t="str">
        <f>IF(COUNTIF($B$78:$B144,"Replacement Lamps (Plug and Play) (UL Type A)")&gt;0, "Make sure to ignore this column if you are submitting a UL Type A product!","")</f>
        <v/>
      </c>
      <c r="G14" s="60"/>
      <c r="H14" s="60" t="s">
        <v>503</v>
      </c>
      <c r="I14" s="60"/>
      <c r="J14" s="83" t="str">
        <f>IF(COUNTIFS($D$78:$D$4000,"AC",$J$78:$J$4000,"")&gt;0,"Make sure to enter your efficacy values in this column for every AC product!",IF(OR(COUNTIF($J$78:$J$4000,"&lt;59.8975")&gt;0,COUNTIF($J$78:$J$4000,"&gt;250")&gt;0), "Invalid Efficacy Value", ""))</f>
        <v/>
      </c>
      <c r="K14" s="83" t="str">
        <f>IF(COUNTIFS($D$78:$D$4000,"DC",$K$78:$K$4000,"")+COUNTIFS($D$78:$D$4000,"PoE",$K$78:$K$4000,"")&gt;0,"Make sure to enter your efficacy values in this column for every DC or PoE product!",IF(OR(COUNTIF($K$78:$K$4000,"&lt;59.8975")&gt;0,COUNTIF($K$78:$K$4000,"&gt;250")&gt;0), "Invalid Efficacy Value", ""))</f>
        <v/>
      </c>
      <c r="L14" s="60" t="str">
        <f>IF(COUNTIF($B$78:$B$4000,"Replacement Lamps (Plug and Play) (UL Type A)")+COUNTIF($B$78:$B$4000,"Dual Mode Internal Driver (UL Type A and Type B)")&gt;0,"Please ensure the wattage accounts for ballast losses.","")</f>
        <v/>
      </c>
      <c r="M14" s="60" t="s">
        <v>557</v>
      </c>
      <c r="N14" s="60"/>
      <c r="O14" s="60"/>
      <c r="P14" s="60"/>
      <c r="Q14" s="60"/>
      <c r="R14" s="60"/>
      <c r="S14" s="60"/>
      <c r="T14" s="60" t="s">
        <v>558</v>
      </c>
      <c r="U14" s="60" t="str">
        <f>IF(COUNTIFS($D$78:$D$4000,"PoE",$U$78:$U$4000,"")&gt;0,"Make sure to enter a driver model number in this column for every PoE product!","")</f>
        <v/>
      </c>
      <c r="V14" s="60"/>
      <c r="W14" s="60"/>
      <c r="X14" s="60" t="s">
        <v>528</v>
      </c>
      <c r="Y14" s="60"/>
      <c r="Z14" s="60"/>
      <c r="AA14" s="60"/>
      <c r="AB14" s="60"/>
      <c r="AC14" s="60"/>
      <c r="AD14" s="60"/>
      <c r="AE14" s="60"/>
      <c r="AF14" s="60"/>
      <c r="AG14" s="60"/>
      <c r="AH14" s="60"/>
      <c r="AI14" s="60"/>
      <c r="AJ14" s="60"/>
      <c r="AK14" s="60"/>
      <c r="AL14" s="60"/>
      <c r="AM14" s="60" t="str">
        <f>IF(COUNTIFS($AL$78:$AL$4000,"YES",$AM$78:$AM$4000,"")&gt;0,"Make sure to fill out this column if your product is capable of Field Adjustable Light Output!",IF(COUNTIFS($AG$78:$AG$4000,"Stepped Dimmable",$AM$78:$AM$4000,"")&gt;0,"Make sure to fill out this column if your product is capable of Dimming!",IF(COUNTIFS($AG$78:$AG$4000,"Continuous Dimmable &gt;10%",$AM$78:$AM$4000,"")&gt;0,"Make sure to fill out this column if your product is capable of Dimming!",IF(COUNTIFS($AG$78:$AG$4000,"Continuous Dimmable &lt;10%",$AM$78:$AM$4000,"")&gt;0,"Make sure to fill out this column if your product is capable of Dimming!",""))))</f>
        <v/>
      </c>
      <c r="AN14" s="60" t="str">
        <f>IF(COUNTIFS($AL$78:$AL$4000,"YES",$AN$78:$AN$4000,"")&gt;0,"Make sure to fill out this column if your product is capable of Field Adjustable Light Output!",IF(COUNTIFS($AG$78:$AG$4000,"Stepped Dimmable",$AN$78:$AN$4000,"")&gt;0,"Make sure to fill out this column if your product is capable of Dimming!",IF(COUNTIFS($AG$78:$AG$4000,"Continuous Dimmable &gt;10%",$AN$78:$AN$4000,"")&gt;0,"Make sure to fill out this column if your product is capable of Dimming!",IF(COUNTIFS($AG$78:$AG$4000,"Continuous Dimmable &lt;10%",$AN$78:$AN$4000,"")&gt;0,"Make sure to fill out this column if your product is capable of Dimming!",""))))</f>
        <v/>
      </c>
      <c r="AO14" s="60"/>
      <c r="AP14" s="60"/>
      <c r="AQ14" s="60"/>
      <c r="AR14" s="60"/>
      <c r="AS14" s="60"/>
      <c r="AT14" s="60"/>
      <c r="AU14" s="60"/>
      <c r="AV14" s="60"/>
      <c r="AW14" s="60"/>
      <c r="AX14" s="60"/>
      <c r="AY14" s="60"/>
      <c r="AZ14" s="60"/>
      <c r="BA14" s="60"/>
      <c r="BB14" s="83" t="str">
        <f>IF(COUNTIFS($D$78:$D$4000,"PoE",$BB$78:$BB$4000,"")&gt;0,"Make sure to enter the PoE Type/Class in this column for every PoE product! See the cell dropdown for a list of valid answers.","")</f>
        <v/>
      </c>
      <c r="BC14" s="83" t="str">
        <f>IF(COUNTIFS($D$78:$D$4000,"PoE",$BC$78:$BC$4000,"")&gt;0,"Make sure to enter the PoE Connection in this column for every PoE product! See the cell dropdown for a list of valid answers.","")</f>
        <v/>
      </c>
      <c r="BD14" s="78"/>
    </row>
    <row r="15" spans="1:57" s="26" customFormat="1" hidden="1" x14ac:dyDescent="0.25">
      <c r="A15" s="27"/>
      <c r="B15" s="29" t="s">
        <v>48</v>
      </c>
      <c r="C15" s="24"/>
      <c r="D15" s="24"/>
      <c r="E15" s="24"/>
      <c r="F15" s="24"/>
      <c r="G15" s="24"/>
      <c r="H15" s="24"/>
      <c r="I15" s="24"/>
      <c r="J15" s="24"/>
      <c r="K15" s="24"/>
      <c r="L15" s="24"/>
      <c r="M15" s="25"/>
      <c r="N15" s="25"/>
      <c r="O15" s="25"/>
      <c r="P15" s="25"/>
      <c r="Q15" s="25"/>
      <c r="R15" s="25"/>
      <c r="S15" s="25"/>
      <c r="T15" s="25"/>
      <c r="U15" s="25"/>
      <c r="V15" s="25"/>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54"/>
    </row>
    <row r="16" spans="1:57" s="26" customFormat="1" hidden="1" x14ac:dyDescent="0.25">
      <c r="A16" s="27"/>
      <c r="B16" s="29" t="s">
        <v>49</v>
      </c>
      <c r="C16" s="24"/>
      <c r="D16" s="24"/>
      <c r="E16" s="24"/>
      <c r="F16" s="24"/>
      <c r="G16" s="24"/>
      <c r="H16" s="24"/>
      <c r="I16" s="24"/>
      <c r="J16" s="24"/>
      <c r="K16" s="24"/>
      <c r="L16" s="24"/>
      <c r="M16" s="25"/>
      <c r="N16" s="25"/>
      <c r="O16" s="25"/>
      <c r="P16" s="25"/>
      <c r="Q16" s="25"/>
      <c r="R16" s="25"/>
      <c r="S16" s="25"/>
      <c r="T16" s="25"/>
      <c r="U16" s="25"/>
      <c r="V16" s="2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54"/>
    </row>
    <row r="17" spans="1:51" s="26" customFormat="1" hidden="1" x14ac:dyDescent="0.25">
      <c r="A17" s="27"/>
      <c r="B17" s="29" t="s">
        <v>101</v>
      </c>
      <c r="C17" s="24"/>
      <c r="D17" s="24"/>
      <c r="E17" s="24"/>
      <c r="F17" s="24"/>
      <c r="G17" s="24"/>
      <c r="H17" s="24"/>
      <c r="I17" s="24"/>
      <c r="J17" s="24"/>
      <c r="K17" s="24"/>
      <c r="L17" s="24"/>
      <c r="M17" s="25"/>
      <c r="N17" s="25"/>
      <c r="O17" s="25"/>
      <c r="P17" s="25"/>
      <c r="Q17" s="25"/>
      <c r="R17" s="25"/>
      <c r="S17" s="25"/>
      <c r="T17" s="25"/>
      <c r="U17" s="25"/>
      <c r="V17" s="2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54"/>
    </row>
    <row r="18" spans="1:51" s="26" customFormat="1" hidden="1" x14ac:dyDescent="0.25">
      <c r="A18" s="27"/>
      <c r="B18" s="29" t="s">
        <v>102</v>
      </c>
      <c r="C18" s="24"/>
      <c r="D18" s="24"/>
      <c r="E18" s="24"/>
      <c r="F18" s="24"/>
      <c r="G18" s="24"/>
      <c r="H18" s="24"/>
      <c r="I18" s="24"/>
      <c r="J18" s="24"/>
      <c r="K18" s="24"/>
      <c r="L18" s="24"/>
      <c r="M18" s="25"/>
      <c r="N18" s="25"/>
      <c r="O18" s="25"/>
      <c r="P18" s="25"/>
      <c r="Q18" s="25"/>
      <c r="R18" s="25"/>
      <c r="S18" s="25"/>
      <c r="T18" s="25"/>
      <c r="U18" s="25"/>
      <c r="V18" s="25"/>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4"/>
    </row>
    <row r="19" spans="1:51" s="26" customFormat="1" hidden="1" x14ac:dyDescent="0.25">
      <c r="A19" s="27"/>
      <c r="B19" s="29" t="s">
        <v>46</v>
      </c>
      <c r="C19" s="24"/>
      <c r="D19" s="24"/>
      <c r="E19" s="24"/>
      <c r="F19" s="24"/>
      <c r="G19" s="24"/>
      <c r="H19" s="24"/>
      <c r="I19" s="24"/>
      <c r="J19" s="24"/>
      <c r="K19" s="24"/>
      <c r="L19" s="24"/>
      <c r="M19" s="25"/>
      <c r="N19" s="25"/>
      <c r="O19" s="25"/>
      <c r="P19" s="25"/>
      <c r="Q19" s="25"/>
      <c r="R19" s="25"/>
      <c r="S19" s="25"/>
      <c r="T19" s="25"/>
      <c r="U19" s="25"/>
      <c r="V19" s="25"/>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54"/>
    </row>
    <row r="20" spans="1:51" s="26" customFormat="1" hidden="1" x14ac:dyDescent="0.25">
      <c r="A20" s="27"/>
      <c r="B20" s="29" t="s">
        <v>47</v>
      </c>
      <c r="C20" s="24"/>
      <c r="D20" s="24"/>
      <c r="E20" s="24"/>
      <c r="F20" s="24"/>
      <c r="G20" s="24"/>
      <c r="H20" s="24"/>
      <c r="I20" s="24"/>
      <c r="J20" s="24"/>
      <c r="K20" s="24"/>
      <c r="L20" s="24"/>
      <c r="M20" s="25"/>
      <c r="N20" s="25"/>
      <c r="O20" s="25"/>
      <c r="P20" s="25"/>
      <c r="Q20" s="25"/>
      <c r="R20" s="25"/>
      <c r="S20" s="25"/>
      <c r="T20" s="25"/>
      <c r="U20" s="25"/>
      <c r="V20" s="25"/>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54"/>
    </row>
    <row r="21" spans="1:51" s="26" customFormat="1" hidden="1" x14ac:dyDescent="0.25">
      <c r="A21" s="27"/>
      <c r="B21" s="29" t="s">
        <v>134</v>
      </c>
      <c r="C21" s="24"/>
      <c r="D21" s="24"/>
      <c r="E21" s="24"/>
      <c r="F21" s="24"/>
      <c r="G21" s="24"/>
      <c r="H21" s="24"/>
      <c r="I21" s="24"/>
      <c r="J21" s="24"/>
      <c r="K21" s="24"/>
      <c r="L21" s="24"/>
      <c r="M21" s="25"/>
      <c r="N21" s="25"/>
      <c r="O21" s="25"/>
      <c r="P21" s="25"/>
      <c r="Q21" s="25"/>
      <c r="R21" s="25"/>
      <c r="S21" s="25"/>
      <c r="T21" s="25"/>
      <c r="U21" s="25"/>
      <c r="V21" s="2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54"/>
    </row>
    <row r="22" spans="1:51" s="26" customFormat="1" hidden="1" x14ac:dyDescent="0.25">
      <c r="A22" s="27"/>
      <c r="B22" s="29" t="s">
        <v>51</v>
      </c>
      <c r="C22" s="24"/>
      <c r="D22" s="24"/>
      <c r="E22" s="24"/>
      <c r="F22" s="24"/>
      <c r="G22" s="24"/>
      <c r="H22" s="24"/>
      <c r="I22" s="24"/>
      <c r="J22" s="24"/>
      <c r="K22" s="24"/>
      <c r="L22" s="24"/>
      <c r="M22" s="25"/>
      <c r="N22" s="25"/>
      <c r="O22" s="25"/>
      <c r="P22" s="25"/>
      <c r="Q22" s="25"/>
      <c r="R22" s="25"/>
      <c r="S22" s="25"/>
      <c r="T22" s="25"/>
      <c r="U22" s="25"/>
      <c r="V22" s="25"/>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4"/>
    </row>
    <row r="23" spans="1:51" s="26" customFormat="1" hidden="1" x14ac:dyDescent="0.25">
      <c r="A23" s="27"/>
      <c r="B23" s="29" t="s">
        <v>50</v>
      </c>
      <c r="C23" s="24"/>
      <c r="D23" s="24"/>
      <c r="E23" s="24"/>
      <c r="F23" s="24"/>
      <c r="G23" s="24"/>
      <c r="H23" s="24"/>
      <c r="I23" s="24"/>
      <c r="J23" s="24"/>
      <c r="K23" s="24"/>
      <c r="L23" s="24"/>
      <c r="M23" s="25"/>
      <c r="N23" s="25"/>
      <c r="O23" s="25"/>
      <c r="P23" s="25"/>
      <c r="Q23" s="25"/>
      <c r="R23" s="25"/>
      <c r="S23" s="25"/>
      <c r="T23" s="25"/>
      <c r="U23" s="25"/>
      <c r="V23" s="25"/>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54"/>
    </row>
    <row r="24" spans="1:51" s="26" customFormat="1" hidden="1" x14ac:dyDescent="0.25">
      <c r="A24" s="27"/>
      <c r="B24" s="29" t="s">
        <v>52</v>
      </c>
      <c r="C24" s="24"/>
      <c r="D24" s="24"/>
      <c r="E24" s="24"/>
      <c r="F24" s="24"/>
      <c r="G24" s="24"/>
      <c r="H24" s="24"/>
      <c r="I24" s="24"/>
      <c r="J24" s="24"/>
      <c r="K24" s="24"/>
      <c r="L24" s="24"/>
      <c r="M24" s="25"/>
      <c r="N24" s="25"/>
      <c r="O24" s="25"/>
      <c r="P24" s="25"/>
      <c r="Q24" s="25"/>
      <c r="R24" s="25"/>
      <c r="S24" s="25"/>
      <c r="T24" s="25"/>
      <c r="U24" s="25"/>
      <c r="V24" s="25"/>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54"/>
    </row>
    <row r="25" spans="1:51" s="26" customFormat="1" hidden="1" x14ac:dyDescent="0.25">
      <c r="A25" s="27"/>
      <c r="B25" s="29" t="s">
        <v>53</v>
      </c>
      <c r="C25" s="24"/>
      <c r="D25" s="24"/>
      <c r="E25" s="24"/>
      <c r="F25" s="24"/>
      <c r="G25" s="24"/>
      <c r="H25" s="24"/>
      <c r="I25" s="24"/>
      <c r="J25" s="24"/>
      <c r="K25" s="24"/>
      <c r="L25" s="24"/>
      <c r="M25" s="25"/>
      <c r="N25" s="25"/>
      <c r="O25" s="25"/>
      <c r="P25" s="25"/>
      <c r="Q25" s="25"/>
      <c r="R25" s="25"/>
      <c r="S25" s="25"/>
      <c r="T25" s="25"/>
      <c r="U25" s="25"/>
      <c r="V25" s="2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54"/>
    </row>
    <row r="26" spans="1:51" s="26" customFormat="1" hidden="1" x14ac:dyDescent="0.25">
      <c r="A26" s="27"/>
      <c r="B26" s="29" t="s">
        <v>54</v>
      </c>
      <c r="C26" s="24"/>
      <c r="D26" s="24"/>
      <c r="E26" s="24"/>
      <c r="F26" s="24"/>
      <c r="G26" s="24"/>
      <c r="H26" s="24"/>
      <c r="I26" s="24"/>
      <c r="J26" s="24"/>
      <c r="K26" s="24"/>
      <c r="L26" s="24"/>
      <c r="M26" s="25"/>
      <c r="N26" s="25"/>
      <c r="O26" s="25"/>
      <c r="P26" s="25"/>
      <c r="Q26" s="25"/>
      <c r="R26" s="25"/>
      <c r="S26" s="25"/>
      <c r="T26" s="25"/>
      <c r="U26" s="25"/>
      <c r="V26" s="2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4"/>
    </row>
    <row r="27" spans="1:51" s="26" customFormat="1" hidden="1" x14ac:dyDescent="0.25">
      <c r="A27" s="27"/>
      <c r="B27" s="29" t="s">
        <v>56</v>
      </c>
      <c r="C27" s="24"/>
      <c r="D27" s="24"/>
      <c r="E27" s="24"/>
      <c r="F27" s="24"/>
      <c r="G27" s="24"/>
      <c r="H27" s="24"/>
      <c r="I27" s="24"/>
      <c r="J27" s="24"/>
      <c r="K27" s="24"/>
      <c r="L27" s="24"/>
      <c r="M27" s="25"/>
      <c r="N27" s="25"/>
      <c r="O27" s="25"/>
      <c r="P27" s="25"/>
      <c r="Q27" s="25"/>
      <c r="R27" s="25"/>
      <c r="S27" s="25"/>
      <c r="T27" s="25"/>
      <c r="U27" s="25"/>
      <c r="V27" s="2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54"/>
    </row>
    <row r="28" spans="1:51" s="26" customFormat="1" hidden="1" x14ac:dyDescent="0.25">
      <c r="A28" s="27"/>
      <c r="B28" s="29" t="s">
        <v>57</v>
      </c>
      <c r="C28" s="24"/>
      <c r="D28" s="24"/>
      <c r="E28" s="24"/>
      <c r="F28" s="24"/>
      <c r="G28" s="24"/>
      <c r="H28" s="24"/>
      <c r="I28" s="24"/>
      <c r="J28" s="24"/>
      <c r="K28" s="24"/>
      <c r="L28" s="24"/>
      <c r="M28" s="25"/>
      <c r="N28" s="25"/>
      <c r="O28" s="25"/>
      <c r="P28" s="25"/>
      <c r="Q28" s="25"/>
      <c r="R28" s="25"/>
      <c r="S28" s="25"/>
      <c r="T28" s="25"/>
      <c r="U28" s="25"/>
      <c r="V28" s="25"/>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54"/>
    </row>
    <row r="29" spans="1:51" s="26" customFormat="1" hidden="1" x14ac:dyDescent="0.25">
      <c r="A29" s="27"/>
      <c r="B29" s="29" t="s">
        <v>55</v>
      </c>
      <c r="C29" s="24"/>
      <c r="D29" s="24"/>
      <c r="E29" s="24"/>
      <c r="F29" s="24"/>
      <c r="G29" s="24"/>
      <c r="H29" s="24"/>
      <c r="I29" s="24"/>
      <c r="J29" s="24"/>
      <c r="K29" s="24"/>
      <c r="L29" s="24"/>
      <c r="M29" s="25"/>
      <c r="N29" s="25"/>
      <c r="O29" s="25"/>
      <c r="P29" s="25"/>
      <c r="Q29" s="25"/>
      <c r="R29" s="25"/>
      <c r="S29" s="25"/>
      <c r="T29" s="25"/>
      <c r="U29" s="25"/>
      <c r="V29" s="2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54"/>
    </row>
    <row r="30" spans="1:51" s="26" customFormat="1" hidden="1" x14ac:dyDescent="0.25">
      <c r="A30" s="27"/>
      <c r="B30" s="29" t="s">
        <v>58</v>
      </c>
      <c r="C30" s="24"/>
      <c r="D30" s="24"/>
      <c r="E30" s="24"/>
      <c r="F30" s="24"/>
      <c r="G30" s="24"/>
      <c r="H30" s="24"/>
      <c r="I30" s="24"/>
      <c r="J30" s="24"/>
      <c r="K30" s="24"/>
      <c r="L30" s="24"/>
      <c r="M30" s="25"/>
      <c r="N30" s="25"/>
      <c r="O30" s="25"/>
      <c r="P30" s="25"/>
      <c r="Q30" s="25"/>
      <c r="R30" s="25"/>
      <c r="S30" s="25"/>
      <c r="T30" s="25"/>
      <c r="U30" s="25"/>
      <c r="V30" s="25"/>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54"/>
    </row>
    <row r="31" spans="1:51" s="26" customFormat="1" hidden="1" x14ac:dyDescent="0.25">
      <c r="A31" s="27"/>
      <c r="B31" s="29" t="s">
        <v>59</v>
      </c>
      <c r="C31" s="24"/>
      <c r="D31" s="24"/>
      <c r="E31" s="24"/>
      <c r="F31" s="24"/>
      <c r="G31" s="24"/>
      <c r="H31" s="24"/>
      <c r="I31" s="24"/>
      <c r="J31" s="24"/>
      <c r="K31" s="24"/>
      <c r="L31" s="24"/>
      <c r="M31" s="25"/>
      <c r="N31" s="25"/>
      <c r="O31" s="25"/>
      <c r="P31" s="25"/>
      <c r="Q31" s="25"/>
      <c r="R31" s="25"/>
      <c r="S31" s="25"/>
      <c r="T31" s="25"/>
      <c r="U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54"/>
    </row>
    <row r="32" spans="1:51" s="26" customFormat="1" hidden="1" x14ac:dyDescent="0.25">
      <c r="A32" s="27"/>
      <c r="B32" s="29" t="s">
        <v>60</v>
      </c>
      <c r="C32" s="24"/>
      <c r="D32" s="24"/>
      <c r="E32" s="24"/>
      <c r="F32" s="24"/>
      <c r="G32" s="24"/>
      <c r="H32" s="24"/>
      <c r="I32" s="24"/>
      <c r="J32" s="24"/>
      <c r="K32" s="24"/>
      <c r="L32" s="24"/>
      <c r="M32" s="25"/>
      <c r="N32" s="25"/>
      <c r="O32" s="25"/>
      <c r="P32" s="25"/>
      <c r="Q32" s="25"/>
      <c r="R32" s="25"/>
      <c r="S32" s="25"/>
      <c r="T32" s="25"/>
      <c r="U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54"/>
    </row>
    <row r="33" spans="1:51" s="26" customFormat="1" hidden="1" x14ac:dyDescent="0.25">
      <c r="A33" s="27"/>
      <c r="B33" s="29" t="s">
        <v>61</v>
      </c>
      <c r="C33" s="24"/>
      <c r="D33" s="24"/>
      <c r="E33" s="24"/>
      <c r="F33" s="24"/>
      <c r="G33" s="24"/>
      <c r="H33" s="24"/>
      <c r="I33" s="24"/>
      <c r="J33" s="24"/>
      <c r="K33" s="24"/>
      <c r="L33" s="24"/>
      <c r="M33" s="25"/>
      <c r="N33" s="25"/>
      <c r="O33" s="25">
        <v>2200</v>
      </c>
      <c r="P33" s="25"/>
      <c r="Q33" s="25"/>
      <c r="R33" s="25"/>
      <c r="S33" s="25"/>
      <c r="T33" s="25"/>
      <c r="U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54"/>
    </row>
    <row r="34" spans="1:51" s="26" customFormat="1" hidden="1" x14ac:dyDescent="0.25">
      <c r="A34" s="27"/>
      <c r="B34" s="29" t="s">
        <v>63</v>
      </c>
      <c r="C34" s="24"/>
      <c r="D34" s="24"/>
      <c r="E34" s="24"/>
      <c r="F34" s="24"/>
      <c r="G34" s="24"/>
      <c r="H34" s="24"/>
      <c r="I34" s="24"/>
      <c r="J34" s="24"/>
      <c r="K34" s="24"/>
      <c r="L34" s="24"/>
      <c r="M34" s="25"/>
      <c r="N34" s="25"/>
      <c r="O34" s="25">
        <v>2300</v>
      </c>
      <c r="P34" s="25"/>
      <c r="Q34" s="25"/>
      <c r="R34" s="25"/>
      <c r="S34" s="25"/>
      <c r="T34" s="25"/>
      <c r="U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54"/>
    </row>
    <row r="35" spans="1:51" s="26" customFormat="1" hidden="1" x14ac:dyDescent="0.25">
      <c r="A35" s="27"/>
      <c r="B35" s="29" t="s">
        <v>64</v>
      </c>
      <c r="C35" s="24"/>
      <c r="D35" s="24"/>
      <c r="E35" s="24"/>
      <c r="F35" s="24"/>
      <c r="G35" s="24"/>
      <c r="H35" s="24"/>
      <c r="I35" s="24"/>
      <c r="J35" s="24"/>
      <c r="K35" s="24"/>
      <c r="L35" s="24"/>
      <c r="M35" s="25"/>
      <c r="N35" s="25"/>
      <c r="O35" s="25">
        <v>2400</v>
      </c>
      <c r="P35" s="25"/>
      <c r="Q35" s="25"/>
      <c r="R35" s="25"/>
      <c r="S35" s="25"/>
      <c r="T35" s="25"/>
      <c r="U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54"/>
    </row>
    <row r="36" spans="1:51" s="26" customFormat="1" hidden="1" x14ac:dyDescent="0.25">
      <c r="A36" s="27"/>
      <c r="B36" s="29" t="s">
        <v>62</v>
      </c>
      <c r="C36" s="24"/>
      <c r="D36" s="24"/>
      <c r="E36" s="24"/>
      <c r="F36" s="24"/>
      <c r="G36" s="24"/>
      <c r="H36" s="24"/>
      <c r="I36" s="24"/>
      <c r="J36" s="24"/>
      <c r="K36" s="24"/>
      <c r="L36" s="24"/>
      <c r="M36" s="25"/>
      <c r="N36" s="25"/>
      <c r="O36" s="25">
        <v>2500</v>
      </c>
      <c r="P36" s="25"/>
      <c r="Q36" s="25"/>
      <c r="R36" s="25"/>
      <c r="S36" s="25"/>
      <c r="T36" s="25"/>
      <c r="U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54"/>
    </row>
    <row r="37" spans="1:51" s="26" customFormat="1" hidden="1" x14ac:dyDescent="0.25">
      <c r="A37" s="27"/>
      <c r="B37" s="29" t="s">
        <v>65</v>
      </c>
      <c r="C37" s="24"/>
      <c r="D37" s="24"/>
      <c r="E37" s="24"/>
      <c r="F37" s="24"/>
      <c r="G37" s="24"/>
      <c r="H37" s="24"/>
      <c r="I37" s="24"/>
      <c r="J37" s="24"/>
      <c r="K37" s="24"/>
      <c r="L37" s="24"/>
      <c r="M37" s="25"/>
      <c r="N37" s="25"/>
      <c r="O37" s="25">
        <v>2600</v>
      </c>
      <c r="P37" s="25"/>
      <c r="Q37" s="25"/>
      <c r="R37" s="25"/>
      <c r="S37" s="25"/>
      <c r="T37" s="25"/>
      <c r="U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54"/>
    </row>
    <row r="38" spans="1:51" s="26" customFormat="1" hidden="1" x14ac:dyDescent="0.25">
      <c r="A38" s="27"/>
      <c r="B38" s="29" t="s">
        <v>66</v>
      </c>
      <c r="C38" s="24"/>
      <c r="D38" s="24"/>
      <c r="E38" s="24"/>
      <c r="F38" s="24"/>
      <c r="G38" s="24"/>
      <c r="H38" s="24"/>
      <c r="I38" s="24"/>
      <c r="J38" s="24"/>
      <c r="K38" s="24"/>
      <c r="L38" s="24"/>
      <c r="M38" s="25"/>
      <c r="N38" s="25"/>
      <c r="O38" s="25">
        <v>2700</v>
      </c>
      <c r="P38" s="25"/>
      <c r="Q38" s="25"/>
      <c r="R38" s="25"/>
      <c r="S38" s="25"/>
      <c r="T38" s="25"/>
      <c r="U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4"/>
    </row>
    <row r="39" spans="1:51" s="26" customFormat="1" hidden="1" x14ac:dyDescent="0.25">
      <c r="A39" s="27"/>
      <c r="B39" s="29" t="s">
        <v>67</v>
      </c>
      <c r="C39" s="24"/>
      <c r="D39" s="24"/>
      <c r="E39" s="24"/>
      <c r="F39" s="24"/>
      <c r="G39" s="24"/>
      <c r="H39" s="24"/>
      <c r="I39" s="24"/>
      <c r="J39" s="24"/>
      <c r="K39" s="24"/>
      <c r="L39" s="24"/>
      <c r="M39" s="25"/>
      <c r="N39" s="25"/>
      <c r="O39" s="25">
        <v>2800</v>
      </c>
      <c r="P39" s="25"/>
      <c r="Q39" s="25"/>
      <c r="R39" s="25"/>
      <c r="S39" s="25"/>
      <c r="T39" s="25"/>
      <c r="U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54"/>
    </row>
    <row r="40" spans="1:51" s="26" customFormat="1" hidden="1" x14ac:dyDescent="0.25">
      <c r="A40" s="27"/>
      <c r="B40" s="29" t="s">
        <v>68</v>
      </c>
      <c r="C40" s="24"/>
      <c r="D40" s="24"/>
      <c r="E40" s="24"/>
      <c r="F40" s="24"/>
      <c r="G40" s="24"/>
      <c r="H40" s="24"/>
      <c r="I40" s="24"/>
      <c r="J40" s="24"/>
      <c r="K40" s="24"/>
      <c r="L40" s="24"/>
      <c r="M40" s="25"/>
      <c r="N40" s="25"/>
      <c r="O40" s="25">
        <v>2900</v>
      </c>
      <c r="P40" s="25"/>
      <c r="Q40" s="25"/>
      <c r="R40" s="25"/>
      <c r="S40" s="25"/>
      <c r="T40" s="25"/>
      <c r="U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54"/>
    </row>
    <row r="41" spans="1:51" s="26" customFormat="1" hidden="1" x14ac:dyDescent="0.25">
      <c r="A41" s="27"/>
      <c r="B41" s="29" t="s">
        <v>116</v>
      </c>
      <c r="C41" s="24"/>
      <c r="D41" s="24"/>
      <c r="E41" s="24"/>
      <c r="F41" s="24"/>
      <c r="G41" s="24"/>
      <c r="H41" s="24"/>
      <c r="I41" s="24"/>
      <c r="J41" s="24"/>
      <c r="K41" s="24"/>
      <c r="L41" s="24"/>
      <c r="M41" s="25"/>
      <c r="N41" s="25"/>
      <c r="O41" s="25">
        <v>3000</v>
      </c>
      <c r="P41" s="25"/>
      <c r="Q41" s="25"/>
      <c r="R41" s="25"/>
      <c r="S41" s="25"/>
      <c r="T41" s="25"/>
      <c r="U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54"/>
    </row>
    <row r="42" spans="1:51" s="26" customFormat="1" hidden="1" x14ac:dyDescent="0.25">
      <c r="A42" s="27"/>
      <c r="B42" s="29" t="s">
        <v>69</v>
      </c>
      <c r="C42" s="24"/>
      <c r="D42" s="24"/>
      <c r="E42" s="24"/>
      <c r="F42" s="24"/>
      <c r="G42" s="24"/>
      <c r="H42" s="24"/>
      <c r="I42" s="24"/>
      <c r="J42" s="24"/>
      <c r="K42" s="24"/>
      <c r="L42" s="24"/>
      <c r="M42" s="25"/>
      <c r="N42" s="25"/>
      <c r="O42" s="25">
        <v>3100</v>
      </c>
      <c r="P42" s="25"/>
      <c r="Q42" s="25"/>
      <c r="R42" s="25"/>
      <c r="S42" s="25"/>
      <c r="T42" s="25"/>
      <c r="U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54"/>
    </row>
    <row r="43" spans="1:51" s="26" customFormat="1" hidden="1" x14ac:dyDescent="0.25">
      <c r="A43" s="27"/>
      <c r="B43" s="29" t="s">
        <v>70</v>
      </c>
      <c r="C43" s="24"/>
      <c r="D43" s="24"/>
      <c r="E43" s="24"/>
      <c r="F43" s="24"/>
      <c r="G43" s="24"/>
      <c r="H43" s="24"/>
      <c r="I43" s="24"/>
      <c r="J43" s="24"/>
      <c r="K43" s="24"/>
      <c r="L43" s="24"/>
      <c r="M43" s="25"/>
      <c r="N43" s="25"/>
      <c r="O43" s="25">
        <v>3200</v>
      </c>
      <c r="P43" s="25"/>
      <c r="Q43" s="25"/>
      <c r="R43" s="25"/>
      <c r="S43" s="25"/>
      <c r="T43" s="25"/>
      <c r="U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54"/>
    </row>
    <row r="44" spans="1:51" s="26" customFormat="1" hidden="1" x14ac:dyDescent="0.25">
      <c r="A44" s="27"/>
      <c r="B44" s="29" t="s">
        <v>117</v>
      </c>
      <c r="C44" s="24"/>
      <c r="D44" s="24"/>
      <c r="E44" s="24"/>
      <c r="F44" s="24"/>
      <c r="G44" s="24"/>
      <c r="H44" s="24"/>
      <c r="I44" s="24"/>
      <c r="J44" s="24"/>
      <c r="K44" s="24"/>
      <c r="L44" s="24"/>
      <c r="M44" s="25"/>
      <c r="N44" s="25"/>
      <c r="O44" s="25">
        <v>3300</v>
      </c>
      <c r="P44" s="25"/>
      <c r="Q44" s="25"/>
      <c r="R44" s="25"/>
      <c r="S44" s="25"/>
      <c r="T44" s="25"/>
      <c r="U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54"/>
    </row>
    <row r="45" spans="1:51" s="26" customFormat="1" hidden="1" x14ac:dyDescent="0.25">
      <c r="A45" s="27"/>
      <c r="B45" s="29" t="s">
        <v>118</v>
      </c>
      <c r="C45" s="24"/>
      <c r="D45" s="24"/>
      <c r="E45" s="24"/>
      <c r="F45" s="24"/>
      <c r="G45" s="24"/>
      <c r="H45" s="24"/>
      <c r="I45" s="24"/>
      <c r="J45" s="24"/>
      <c r="K45" s="24"/>
      <c r="L45" s="24"/>
      <c r="M45" s="25"/>
      <c r="N45" s="25"/>
      <c r="O45" s="25">
        <v>3400</v>
      </c>
      <c r="P45" s="25"/>
      <c r="Q45" s="25"/>
      <c r="R45" s="25"/>
      <c r="S45" s="25"/>
      <c r="T45" s="25"/>
      <c r="U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54"/>
    </row>
    <row r="46" spans="1:51" s="26" customFormat="1" hidden="1" x14ac:dyDescent="0.25">
      <c r="A46" s="27"/>
      <c r="B46" s="29" t="s">
        <v>119</v>
      </c>
      <c r="C46" s="24"/>
      <c r="D46" s="24"/>
      <c r="E46" s="24"/>
      <c r="F46" s="24"/>
      <c r="G46" s="24"/>
      <c r="H46" s="24"/>
      <c r="I46" s="24"/>
      <c r="J46" s="24"/>
      <c r="K46" s="24"/>
      <c r="L46" s="24"/>
      <c r="M46" s="25"/>
      <c r="N46" s="25"/>
      <c r="O46" s="25">
        <v>3500</v>
      </c>
      <c r="P46" s="25"/>
      <c r="Q46" s="25"/>
      <c r="R46" s="25"/>
      <c r="S46" s="25"/>
      <c r="T46" s="25"/>
      <c r="U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54"/>
    </row>
    <row r="47" spans="1:51" s="26" customFormat="1" hidden="1" x14ac:dyDescent="0.25">
      <c r="A47" s="27"/>
      <c r="B47" s="29" t="s">
        <v>120</v>
      </c>
      <c r="C47" s="24"/>
      <c r="D47" s="24"/>
      <c r="E47" s="24"/>
      <c r="F47" s="24"/>
      <c r="G47" s="24"/>
      <c r="H47" s="24"/>
      <c r="I47" s="24"/>
      <c r="J47" s="24"/>
      <c r="K47" s="24"/>
      <c r="L47" s="24"/>
      <c r="M47" s="25"/>
      <c r="N47" s="25"/>
      <c r="O47" s="25">
        <v>3600</v>
      </c>
      <c r="P47" s="25"/>
      <c r="Q47" s="25"/>
      <c r="R47" s="25"/>
      <c r="S47" s="25"/>
      <c r="T47" s="25"/>
      <c r="U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54"/>
    </row>
    <row r="48" spans="1:51" s="26" customFormat="1" hidden="1" x14ac:dyDescent="0.25">
      <c r="A48" s="27"/>
      <c r="B48" s="29" t="s">
        <v>121</v>
      </c>
      <c r="C48" s="24"/>
      <c r="D48" s="24"/>
      <c r="E48" s="24"/>
      <c r="F48" s="24"/>
      <c r="G48" s="24"/>
      <c r="H48" s="24"/>
      <c r="I48" s="24"/>
      <c r="J48" s="24"/>
      <c r="K48" s="24"/>
      <c r="L48" s="24"/>
      <c r="M48" s="25"/>
      <c r="N48" s="25"/>
      <c r="O48" s="25">
        <v>3700</v>
      </c>
      <c r="P48" s="25"/>
      <c r="Q48" s="25"/>
      <c r="R48" s="25"/>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54"/>
    </row>
    <row r="49" spans="1:52" s="26" customFormat="1" hidden="1" x14ac:dyDescent="0.25">
      <c r="A49" s="27"/>
      <c r="B49" s="29" t="s">
        <v>122</v>
      </c>
      <c r="C49" s="24"/>
      <c r="D49" s="24"/>
      <c r="E49" s="24"/>
      <c r="F49" s="24"/>
      <c r="G49" s="24"/>
      <c r="H49" s="24"/>
      <c r="I49" s="24"/>
      <c r="J49" s="24"/>
      <c r="K49" s="24"/>
      <c r="L49" s="24"/>
      <c r="M49" s="25"/>
      <c r="N49" s="25"/>
      <c r="O49" s="25">
        <v>3800</v>
      </c>
      <c r="P49" s="25"/>
      <c r="Q49" s="25"/>
      <c r="R49" s="25"/>
      <c r="S49" s="25"/>
      <c r="T49" s="25"/>
      <c r="U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54"/>
    </row>
    <row r="50" spans="1:52" s="26" customFormat="1" hidden="1" x14ac:dyDescent="0.25">
      <c r="A50" s="27"/>
      <c r="B50" s="30" t="s">
        <v>123</v>
      </c>
      <c r="C50" s="24"/>
      <c r="D50" s="24"/>
      <c r="E50" s="24"/>
      <c r="F50" s="24"/>
      <c r="G50" s="24"/>
      <c r="H50" s="24"/>
      <c r="I50" s="24"/>
      <c r="J50" s="24"/>
      <c r="K50" s="24"/>
      <c r="L50" s="24"/>
      <c r="M50" s="25"/>
      <c r="N50" s="25"/>
      <c r="O50" s="25">
        <v>3900</v>
      </c>
      <c r="P50" s="25"/>
      <c r="Q50" s="25"/>
      <c r="R50" s="25"/>
      <c r="S50" s="25"/>
      <c r="T50" s="25"/>
      <c r="U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54"/>
    </row>
    <row r="51" spans="1:52" s="26" customFormat="1" hidden="1" x14ac:dyDescent="0.25">
      <c r="A51" s="27"/>
      <c r="B51" s="30" t="s">
        <v>124</v>
      </c>
      <c r="C51" s="24"/>
      <c r="D51" s="24"/>
      <c r="E51" s="24"/>
      <c r="F51" s="24"/>
      <c r="G51" s="24"/>
      <c r="H51" s="24"/>
      <c r="I51" s="24"/>
      <c r="J51" s="24"/>
      <c r="K51" s="24"/>
      <c r="L51" s="24"/>
      <c r="M51" s="25"/>
      <c r="N51" s="25"/>
      <c r="O51" s="25">
        <v>4000</v>
      </c>
      <c r="P51" s="25"/>
      <c r="Q51" s="25"/>
      <c r="R51" s="25"/>
      <c r="S51" s="25"/>
      <c r="T51" s="25"/>
      <c r="U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54"/>
    </row>
    <row r="52" spans="1:52" s="26" customFormat="1" hidden="1" x14ac:dyDescent="0.25">
      <c r="A52" s="27"/>
      <c r="B52" s="30" t="s">
        <v>125</v>
      </c>
      <c r="C52" s="24"/>
      <c r="D52" s="24"/>
      <c r="E52" s="24"/>
      <c r="F52" s="24"/>
      <c r="G52" s="24"/>
      <c r="H52" s="24"/>
      <c r="I52" s="24"/>
      <c r="J52" s="24"/>
      <c r="K52" s="24"/>
      <c r="L52" s="24"/>
      <c r="M52" s="25"/>
      <c r="N52" s="25"/>
      <c r="O52" s="25">
        <v>4100</v>
      </c>
      <c r="P52" s="25"/>
      <c r="Q52" s="25"/>
      <c r="R52" s="25"/>
      <c r="S52" s="25"/>
      <c r="T52" s="25"/>
      <c r="U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54"/>
    </row>
    <row r="53" spans="1:52" s="26" customFormat="1" hidden="1" x14ac:dyDescent="0.25">
      <c r="A53" s="27"/>
      <c r="B53" s="30" t="s">
        <v>126</v>
      </c>
      <c r="C53" s="24"/>
      <c r="D53" s="24"/>
      <c r="E53" s="24"/>
      <c r="F53" s="24"/>
      <c r="G53" s="24"/>
      <c r="H53" s="24"/>
      <c r="I53" s="24"/>
      <c r="J53" s="24"/>
      <c r="K53" s="24"/>
      <c r="L53" s="24"/>
      <c r="M53" s="25"/>
      <c r="N53" s="25"/>
      <c r="O53" s="25">
        <v>4200</v>
      </c>
      <c r="P53" s="25"/>
      <c r="Q53" s="25"/>
      <c r="R53" s="25"/>
      <c r="S53" s="25"/>
      <c r="T53" s="25"/>
      <c r="U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54"/>
    </row>
    <row r="54" spans="1:52" s="26" customFormat="1" hidden="1" x14ac:dyDescent="0.25">
      <c r="A54" s="27"/>
      <c r="B54" s="29" t="s">
        <v>128</v>
      </c>
      <c r="C54" s="24"/>
      <c r="D54" s="24"/>
      <c r="E54" s="24"/>
      <c r="F54" s="24"/>
      <c r="G54" s="24"/>
      <c r="H54" s="24"/>
      <c r="I54" s="24"/>
      <c r="J54" s="24"/>
      <c r="K54" s="24"/>
      <c r="L54" s="24"/>
      <c r="M54" s="25"/>
      <c r="N54" s="25"/>
      <c r="O54" s="25">
        <v>4300</v>
      </c>
      <c r="P54" s="25"/>
      <c r="Q54" s="25"/>
      <c r="R54" s="25"/>
      <c r="S54" s="25"/>
      <c r="T54" s="25"/>
      <c r="U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54"/>
    </row>
    <row r="55" spans="1:52" s="26" customFormat="1" hidden="1" x14ac:dyDescent="0.25">
      <c r="A55" s="27"/>
      <c r="B55" s="29" t="s">
        <v>130</v>
      </c>
      <c r="C55" s="24"/>
      <c r="D55" s="24"/>
      <c r="E55" s="24"/>
      <c r="F55" s="24"/>
      <c r="G55" s="24"/>
      <c r="H55" s="24"/>
      <c r="I55" s="24"/>
      <c r="J55" s="24"/>
      <c r="K55" s="24"/>
      <c r="L55" s="24"/>
      <c r="M55" s="25"/>
      <c r="N55" s="25"/>
      <c r="O55" s="25">
        <v>4400</v>
      </c>
      <c r="P55" s="25"/>
      <c r="Q55" s="25"/>
      <c r="R55" s="25"/>
      <c r="S55" s="25"/>
      <c r="T55" s="25"/>
      <c r="U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54"/>
    </row>
    <row r="56" spans="1:52" s="26" customFormat="1" hidden="1" x14ac:dyDescent="0.25">
      <c r="A56" s="27"/>
      <c r="B56" s="29" t="s">
        <v>132</v>
      </c>
      <c r="C56" s="24"/>
      <c r="D56" s="24"/>
      <c r="E56" s="24"/>
      <c r="F56" s="24"/>
      <c r="G56" s="24"/>
      <c r="H56" s="24"/>
      <c r="I56" s="24"/>
      <c r="J56" s="24"/>
      <c r="K56" s="24"/>
      <c r="L56" s="24"/>
      <c r="M56" s="25"/>
      <c r="N56" s="25"/>
      <c r="O56" s="25">
        <v>4500</v>
      </c>
      <c r="P56" s="25"/>
      <c r="Q56" s="25"/>
      <c r="R56" s="25"/>
      <c r="S56" s="25"/>
      <c r="T56" s="25"/>
      <c r="U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54"/>
    </row>
    <row r="57" spans="1:52" s="26" customFormat="1" hidden="1" x14ac:dyDescent="0.25">
      <c r="A57" s="27"/>
      <c r="B57" s="29" t="s">
        <v>129</v>
      </c>
      <c r="C57" s="24"/>
      <c r="D57" s="24"/>
      <c r="E57" s="24"/>
      <c r="F57" s="24"/>
      <c r="G57" s="24"/>
      <c r="H57" s="24"/>
      <c r="I57" s="24"/>
      <c r="J57" s="24"/>
      <c r="K57" s="24"/>
      <c r="L57" s="24"/>
      <c r="M57" s="25"/>
      <c r="N57" s="25"/>
      <c r="O57" s="25">
        <v>4600</v>
      </c>
      <c r="P57" s="25"/>
      <c r="Q57" s="25"/>
      <c r="R57" s="25"/>
      <c r="S57" s="25"/>
      <c r="T57" s="25"/>
      <c r="U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54"/>
    </row>
    <row r="58" spans="1:52" s="26" customFormat="1" hidden="1" x14ac:dyDescent="0.25">
      <c r="A58" s="27"/>
      <c r="B58" s="29" t="s">
        <v>131</v>
      </c>
      <c r="C58" s="24"/>
      <c r="D58" s="24"/>
      <c r="E58" s="24"/>
      <c r="F58" s="24"/>
      <c r="G58" s="24"/>
      <c r="H58" s="24"/>
      <c r="I58" s="24"/>
      <c r="J58" s="24"/>
      <c r="K58" s="24"/>
      <c r="L58" s="24"/>
      <c r="M58" s="25"/>
      <c r="N58" s="25"/>
      <c r="O58" s="25">
        <v>4700</v>
      </c>
      <c r="P58" s="25"/>
      <c r="Q58" s="25"/>
      <c r="R58" s="25"/>
      <c r="S58" s="25"/>
      <c r="T58" s="25"/>
      <c r="U58" s="25"/>
      <c r="V58" s="25"/>
      <c r="W58" s="23"/>
      <c r="X58" s="23"/>
      <c r="Y58" s="23"/>
      <c r="Z58" s="23"/>
      <c r="AA58" s="23"/>
      <c r="AB58" s="23"/>
      <c r="AE58" s="23"/>
      <c r="AF58" s="23"/>
      <c r="AG58" s="23"/>
      <c r="AH58" s="23"/>
      <c r="AI58" s="23"/>
      <c r="AJ58" s="23"/>
      <c r="AK58" s="23"/>
      <c r="AL58" s="23"/>
      <c r="AM58" s="23"/>
      <c r="AN58" s="23"/>
      <c r="AO58" s="23"/>
      <c r="AP58" s="23"/>
      <c r="AQ58" s="23"/>
      <c r="AR58" s="23"/>
      <c r="AS58" s="23"/>
      <c r="AT58" s="23"/>
      <c r="AU58" s="23"/>
      <c r="AV58" s="23"/>
      <c r="AW58" s="23"/>
      <c r="AX58" s="23"/>
      <c r="AY58" s="54"/>
    </row>
    <row r="59" spans="1:52" s="26" customFormat="1" hidden="1" x14ac:dyDescent="0.25">
      <c r="A59" s="27"/>
      <c r="B59" s="29" t="s">
        <v>133</v>
      </c>
      <c r="F59" s="24"/>
      <c r="G59" s="24"/>
      <c r="H59" s="24"/>
      <c r="I59" s="24"/>
      <c r="J59" s="24"/>
      <c r="K59" s="24"/>
      <c r="L59" s="24"/>
      <c r="M59" s="25"/>
      <c r="N59" s="25"/>
      <c r="O59" s="25">
        <v>4800</v>
      </c>
      <c r="P59" s="25"/>
      <c r="Q59" s="25"/>
      <c r="R59" s="25"/>
      <c r="S59" s="25"/>
      <c r="T59" s="25"/>
      <c r="U59" s="25"/>
      <c r="V59" s="25"/>
      <c r="W59" s="23"/>
      <c r="X59" s="23"/>
      <c r="Y59" s="23"/>
      <c r="Z59" s="23"/>
      <c r="AA59" s="23"/>
      <c r="AB59" s="23"/>
      <c r="AE59" s="23"/>
      <c r="AF59" s="23"/>
      <c r="AG59" s="23"/>
      <c r="AH59" s="23"/>
      <c r="AI59" s="23"/>
      <c r="AJ59" s="23"/>
      <c r="AK59" s="23"/>
      <c r="AL59" s="23"/>
      <c r="AM59" s="23"/>
      <c r="AN59" s="23"/>
      <c r="AO59" s="23"/>
      <c r="AP59" s="23"/>
      <c r="AQ59" s="23"/>
      <c r="AR59" s="23"/>
      <c r="AS59" s="23"/>
      <c r="AT59" s="23"/>
      <c r="AU59" s="23"/>
      <c r="AV59" s="23"/>
      <c r="AW59" s="23"/>
      <c r="AX59" s="23"/>
      <c r="AY59" s="54"/>
      <c r="AZ59" s="26" t="s">
        <v>200</v>
      </c>
    </row>
    <row r="60" spans="1:52" s="26" customFormat="1" hidden="1" x14ac:dyDescent="0.25">
      <c r="A60" s="27" t="s">
        <v>161</v>
      </c>
      <c r="B60" s="29" t="s">
        <v>104</v>
      </c>
      <c r="F60" s="24"/>
      <c r="G60" s="24"/>
      <c r="H60" s="24"/>
      <c r="I60" s="24"/>
      <c r="J60" s="24"/>
      <c r="K60" s="24"/>
      <c r="L60" s="24"/>
      <c r="M60" s="25"/>
      <c r="N60" s="25"/>
      <c r="O60" s="25">
        <v>4900</v>
      </c>
      <c r="P60" s="25"/>
      <c r="Q60" s="25"/>
      <c r="R60" s="25"/>
      <c r="S60" s="25"/>
      <c r="T60" s="25"/>
      <c r="U60" s="25"/>
      <c r="V60" s="25"/>
      <c r="W60" s="23"/>
      <c r="X60" s="23"/>
      <c r="Y60" s="23"/>
      <c r="Z60" s="23"/>
      <c r="AA60" s="23"/>
      <c r="AB60" s="23"/>
      <c r="AE60" s="23"/>
      <c r="AF60" s="23"/>
      <c r="AG60" s="23"/>
      <c r="AH60" s="23"/>
      <c r="AI60" s="23"/>
      <c r="AJ60" s="23"/>
      <c r="AK60" s="23"/>
      <c r="AL60" s="23"/>
      <c r="AM60" s="23"/>
      <c r="AN60" s="23"/>
      <c r="AO60" s="23"/>
      <c r="AP60" s="23"/>
      <c r="AQ60" s="23"/>
      <c r="AR60" s="23"/>
      <c r="AS60" s="23"/>
      <c r="AT60" s="23"/>
      <c r="AU60" s="23"/>
      <c r="AV60" s="23"/>
      <c r="AW60" s="23"/>
      <c r="AX60" s="23"/>
      <c r="AY60" s="54"/>
      <c r="AZ60" s="26" t="s">
        <v>201</v>
      </c>
    </row>
    <row r="61" spans="1:52" s="26" customFormat="1" hidden="1" x14ac:dyDescent="0.25">
      <c r="A61" s="27" t="s">
        <v>162</v>
      </c>
      <c r="B61" s="29" t="s">
        <v>103</v>
      </c>
      <c r="C61" s="24"/>
      <c r="D61" s="24"/>
      <c r="E61" s="24"/>
      <c r="F61" s="24"/>
      <c r="G61" s="24"/>
      <c r="H61" s="24"/>
      <c r="I61" s="24"/>
      <c r="J61" s="24"/>
      <c r="K61" s="24"/>
      <c r="L61" s="24"/>
      <c r="M61" s="25"/>
      <c r="N61" s="25"/>
      <c r="O61" s="25">
        <v>5000</v>
      </c>
      <c r="P61" s="25"/>
      <c r="Q61" s="25"/>
      <c r="R61" s="25"/>
      <c r="S61" s="25"/>
      <c r="T61" s="25"/>
      <c r="U61" s="25"/>
      <c r="V61" s="25"/>
      <c r="W61" s="23"/>
      <c r="X61" s="23"/>
      <c r="Y61" s="23"/>
      <c r="Z61" s="23"/>
      <c r="AA61" s="23"/>
      <c r="AB61" s="23"/>
      <c r="AE61" s="23"/>
      <c r="AF61" s="23"/>
      <c r="AG61" s="23"/>
      <c r="AH61" s="23"/>
      <c r="AI61" s="23"/>
      <c r="AJ61" s="23"/>
      <c r="AK61" s="23"/>
      <c r="AL61" s="23"/>
      <c r="AM61" s="23"/>
      <c r="AN61" s="23"/>
      <c r="AO61" s="23"/>
      <c r="AP61" s="23"/>
      <c r="AQ61" s="23"/>
      <c r="AR61" s="23"/>
      <c r="AS61" s="23"/>
      <c r="AT61" s="23"/>
      <c r="AU61" s="23"/>
      <c r="AV61" s="23"/>
      <c r="AW61" s="23"/>
      <c r="AX61" s="23"/>
      <c r="AY61" s="54"/>
      <c r="AZ61" s="26" t="s">
        <v>202</v>
      </c>
    </row>
    <row r="62" spans="1:52" s="26" customFormat="1" hidden="1" x14ac:dyDescent="0.25">
      <c r="A62" s="27" t="s">
        <v>163</v>
      </c>
      <c r="B62" s="29" t="s">
        <v>71</v>
      </c>
      <c r="C62" s="24"/>
      <c r="D62" s="24"/>
      <c r="E62" s="24"/>
      <c r="F62" s="24"/>
      <c r="G62" s="24"/>
      <c r="H62" s="24"/>
      <c r="I62" s="24"/>
      <c r="J62" s="24"/>
      <c r="K62" s="24"/>
      <c r="L62" s="24"/>
      <c r="M62" s="25"/>
      <c r="N62" s="25"/>
      <c r="O62" s="25">
        <v>5100</v>
      </c>
      <c r="P62" s="25"/>
      <c r="Q62" s="25"/>
      <c r="R62" s="25"/>
      <c r="S62" s="25"/>
      <c r="T62" s="25"/>
      <c r="U62" s="25"/>
      <c r="V62" s="25"/>
      <c r="W62" s="23"/>
      <c r="X62" s="23"/>
      <c r="Y62" s="23"/>
      <c r="Z62" s="23"/>
      <c r="AA62" s="23"/>
      <c r="AB62" s="23"/>
      <c r="AE62" s="23"/>
      <c r="AF62" s="23"/>
      <c r="AG62" s="23"/>
      <c r="AH62" s="23"/>
      <c r="AI62" s="23"/>
      <c r="AJ62" s="23"/>
      <c r="AK62" s="23"/>
      <c r="AL62" s="23"/>
      <c r="AM62" s="23"/>
      <c r="AN62" s="23"/>
      <c r="AO62" s="23"/>
      <c r="AP62" s="23"/>
      <c r="AQ62" s="23"/>
      <c r="AR62" s="23"/>
      <c r="AS62" s="23"/>
      <c r="AT62" s="23"/>
      <c r="AU62" s="23"/>
      <c r="AV62" s="23"/>
      <c r="AW62" s="23"/>
      <c r="AX62" s="23"/>
      <c r="AY62" s="54"/>
      <c r="AZ62" s="26" t="s">
        <v>203</v>
      </c>
    </row>
    <row r="63" spans="1:52" s="26" customFormat="1" hidden="1" x14ac:dyDescent="0.25">
      <c r="A63" s="26" t="s">
        <v>164</v>
      </c>
      <c r="B63" s="29" t="s">
        <v>72</v>
      </c>
      <c r="C63" s="24"/>
      <c r="D63" s="24"/>
      <c r="E63" s="24"/>
      <c r="F63" s="24"/>
      <c r="G63" s="24"/>
      <c r="H63" s="24"/>
      <c r="I63" s="24"/>
      <c r="J63" s="24"/>
      <c r="K63" s="24"/>
      <c r="L63" s="24"/>
      <c r="M63" s="25"/>
      <c r="N63" s="25"/>
      <c r="O63" s="25">
        <v>5200</v>
      </c>
      <c r="P63" s="25"/>
      <c r="Q63" s="25"/>
      <c r="R63" s="25"/>
      <c r="S63" s="25"/>
      <c r="T63" s="25"/>
      <c r="U63" s="25"/>
      <c r="V63" s="25"/>
      <c r="W63" s="23"/>
      <c r="X63" s="23"/>
      <c r="Y63" s="23"/>
      <c r="Z63" s="23"/>
      <c r="AA63" s="23"/>
      <c r="AB63" s="23"/>
      <c r="AE63" s="23"/>
      <c r="AF63" s="23"/>
      <c r="AG63" s="23"/>
      <c r="AH63" s="23"/>
      <c r="AI63" s="23"/>
      <c r="AJ63" s="23"/>
      <c r="AK63" s="23"/>
      <c r="AL63" s="23"/>
      <c r="AM63" s="23"/>
      <c r="AN63" s="23"/>
      <c r="AO63" s="23"/>
      <c r="AP63" s="23"/>
      <c r="AQ63" s="23"/>
      <c r="AR63" s="23"/>
      <c r="AS63" s="23"/>
      <c r="AT63" s="23"/>
      <c r="AU63" s="23"/>
      <c r="AV63" s="23"/>
      <c r="AW63" s="23"/>
      <c r="AX63" s="23"/>
      <c r="AY63" s="54"/>
      <c r="AZ63" s="26" t="s">
        <v>204</v>
      </c>
    </row>
    <row r="64" spans="1:52" s="26" customFormat="1" hidden="1" x14ac:dyDescent="0.25">
      <c r="A64" s="27" t="s">
        <v>40</v>
      </c>
      <c r="B64" s="29" t="s">
        <v>135</v>
      </c>
      <c r="C64" s="24"/>
      <c r="D64" s="24"/>
      <c r="E64" s="24"/>
      <c r="F64" s="24"/>
      <c r="G64" s="24"/>
      <c r="H64" s="24"/>
      <c r="I64" s="24"/>
      <c r="J64" s="24"/>
      <c r="K64" s="24"/>
      <c r="L64" s="24"/>
      <c r="M64" s="25"/>
      <c r="N64" s="25"/>
      <c r="O64" s="25">
        <v>5300</v>
      </c>
      <c r="P64" s="25"/>
      <c r="Q64" s="25"/>
      <c r="R64" s="25"/>
      <c r="S64" s="25"/>
      <c r="T64" s="25"/>
      <c r="U64" s="25"/>
      <c r="V64" s="25"/>
      <c r="W64" s="23"/>
      <c r="X64" s="23"/>
      <c r="Y64" s="23"/>
      <c r="Z64" s="23"/>
      <c r="AA64" s="23"/>
      <c r="AB64" s="23"/>
      <c r="AE64" s="23"/>
      <c r="AF64" s="23"/>
      <c r="AG64" s="23"/>
      <c r="AH64" s="23"/>
      <c r="AI64" s="23"/>
      <c r="AJ64" s="23"/>
      <c r="AK64" s="23"/>
      <c r="AL64" s="23"/>
      <c r="AM64" s="23"/>
      <c r="AN64" s="23"/>
      <c r="AO64" s="23"/>
      <c r="AP64" s="23"/>
      <c r="AQ64" s="23"/>
      <c r="AR64" s="23"/>
      <c r="AS64" s="23"/>
      <c r="AT64" s="23"/>
      <c r="AU64" s="23"/>
      <c r="AV64" s="23"/>
      <c r="AW64" s="23"/>
      <c r="AX64" s="23"/>
      <c r="AY64" s="54"/>
      <c r="AZ64" s="26" t="s">
        <v>205</v>
      </c>
    </row>
    <row r="65" spans="1:59" s="26" customFormat="1" hidden="1" x14ac:dyDescent="0.25">
      <c r="A65" s="27" t="s">
        <v>147</v>
      </c>
      <c r="B65" s="29" t="s">
        <v>136</v>
      </c>
      <c r="O65" s="25">
        <v>5400</v>
      </c>
      <c r="AY65" s="54"/>
      <c r="AZ65" s="26" t="s">
        <v>206</v>
      </c>
    </row>
    <row r="66" spans="1:59" s="26" customFormat="1" hidden="1" x14ac:dyDescent="0.25">
      <c r="A66" s="27" t="s">
        <v>41</v>
      </c>
      <c r="B66" s="29" t="s">
        <v>137</v>
      </c>
      <c r="C66" s="24"/>
      <c r="D66" s="24"/>
      <c r="E66" s="24"/>
      <c r="F66" s="24"/>
      <c r="G66" s="24"/>
      <c r="H66" s="24"/>
      <c r="I66" s="24"/>
      <c r="J66" s="24"/>
      <c r="K66" s="24"/>
      <c r="L66" s="24"/>
      <c r="M66" s="25"/>
      <c r="N66" s="25"/>
      <c r="O66" s="25">
        <v>5500</v>
      </c>
      <c r="P66" s="25"/>
      <c r="Q66" s="25"/>
      <c r="R66" s="25"/>
      <c r="S66" s="25"/>
      <c r="T66" s="25"/>
      <c r="U66" s="25"/>
      <c r="V66" s="25"/>
      <c r="W66" s="23"/>
      <c r="X66" s="23"/>
      <c r="Y66" s="23"/>
      <c r="Z66" s="23"/>
      <c r="AA66" s="23"/>
      <c r="AB66" s="23"/>
      <c r="AE66" s="23"/>
      <c r="AF66" s="23"/>
      <c r="AG66" s="23"/>
      <c r="AH66" s="23"/>
      <c r="AI66" s="23"/>
      <c r="AJ66" s="23"/>
      <c r="AK66" s="23"/>
      <c r="AL66" s="23"/>
      <c r="AM66" s="23"/>
      <c r="AN66" s="23"/>
      <c r="AO66" s="23"/>
      <c r="AP66" s="23"/>
      <c r="AQ66" s="23"/>
      <c r="AR66" s="23"/>
      <c r="AS66" s="23"/>
      <c r="AT66" s="23"/>
      <c r="AU66" s="23"/>
      <c r="AV66" s="23"/>
      <c r="AW66" s="23"/>
      <c r="AX66" s="23"/>
      <c r="AY66" s="54"/>
      <c r="AZ66" s="26" t="s">
        <v>207</v>
      </c>
    </row>
    <row r="67" spans="1:59" s="26" customFormat="1" hidden="1" x14ac:dyDescent="0.25">
      <c r="A67" s="31" t="s">
        <v>42</v>
      </c>
      <c r="B67" s="29" t="s">
        <v>138</v>
      </c>
      <c r="C67" s="24"/>
      <c r="D67" s="24"/>
      <c r="E67" s="24"/>
      <c r="F67" s="24"/>
      <c r="G67" s="24"/>
      <c r="H67" s="24"/>
      <c r="I67" s="24"/>
      <c r="J67" s="24"/>
      <c r="K67" s="24"/>
      <c r="L67" s="24"/>
      <c r="M67" s="25"/>
      <c r="N67" s="25"/>
      <c r="O67" s="25">
        <v>5600</v>
      </c>
      <c r="P67" s="25"/>
      <c r="Q67" s="25"/>
      <c r="R67" s="25"/>
      <c r="S67" s="25"/>
      <c r="T67" s="25"/>
      <c r="U67" s="25"/>
      <c r="V67" s="25"/>
      <c r="W67" s="23"/>
      <c r="X67" s="23"/>
      <c r="Y67" s="23"/>
      <c r="Z67" s="23"/>
      <c r="AA67" s="23"/>
      <c r="AB67" s="23"/>
      <c r="AE67" s="23"/>
      <c r="AF67" s="23"/>
      <c r="AG67" s="23"/>
      <c r="AH67" s="23"/>
      <c r="AI67" s="23"/>
      <c r="AJ67" s="23"/>
      <c r="AK67" s="23"/>
      <c r="AL67" s="23"/>
      <c r="AM67" s="23"/>
      <c r="AN67" s="23"/>
      <c r="AO67" s="23"/>
      <c r="AP67" s="23"/>
      <c r="AQ67" s="23"/>
      <c r="AR67" s="23"/>
      <c r="AS67" s="23"/>
      <c r="AT67" s="23"/>
      <c r="AU67" s="23"/>
      <c r="AV67" s="23"/>
      <c r="AW67" s="23"/>
      <c r="AX67" s="23"/>
      <c r="AY67" s="54"/>
      <c r="AZ67" s="26" t="s">
        <v>208</v>
      </c>
    </row>
    <row r="68" spans="1:59" s="26" customFormat="1" hidden="1" x14ac:dyDescent="0.25">
      <c r="A68" s="31" t="s">
        <v>406</v>
      </c>
      <c r="B68" s="29" t="s">
        <v>155</v>
      </c>
      <c r="C68" s="24"/>
      <c r="D68" s="24"/>
      <c r="E68" s="24"/>
      <c r="F68" s="24"/>
      <c r="G68" s="24"/>
      <c r="H68" s="24"/>
      <c r="I68" s="24"/>
      <c r="J68" s="24"/>
      <c r="K68" s="24"/>
      <c r="L68" s="24"/>
      <c r="M68" s="25"/>
      <c r="N68" s="25"/>
      <c r="O68" s="25">
        <v>5700</v>
      </c>
      <c r="P68" s="25"/>
      <c r="Q68" s="25"/>
      <c r="R68" s="25"/>
      <c r="S68" s="25"/>
      <c r="T68" s="25"/>
      <c r="U68" s="25"/>
      <c r="V68" s="25"/>
      <c r="W68" s="23"/>
      <c r="X68" s="23"/>
      <c r="Y68" s="23"/>
      <c r="Z68" s="23"/>
      <c r="AA68" s="23"/>
      <c r="AB68" s="23" t="b">
        <f>OR($B78="",ISNUMBER(MATCH($B78,B15:B43,0)),ISNUMBER(MATCH($B78,B54:B63,0)),B78="Specialty")</f>
        <v>1</v>
      </c>
      <c r="AE68" s="23"/>
      <c r="AF68" s="23"/>
      <c r="AG68" s="23"/>
      <c r="AH68" s="23"/>
      <c r="AI68" s="23"/>
      <c r="AJ68" s="23"/>
      <c r="AK68" s="23"/>
      <c r="AL68" s="23"/>
      <c r="AM68" s="23"/>
      <c r="AN68" s="23"/>
      <c r="AO68" s="23"/>
      <c r="AP68" s="23"/>
      <c r="AQ68" s="23"/>
      <c r="AR68" s="23"/>
      <c r="AS68" s="23"/>
      <c r="AT68" s="23"/>
      <c r="AU68" s="23"/>
      <c r="AV68" s="23"/>
      <c r="AW68" s="23"/>
      <c r="AX68" s="23"/>
      <c r="AY68" s="54"/>
      <c r="AZ68" s="26" t="s">
        <v>209</v>
      </c>
    </row>
    <row r="69" spans="1:59" s="26" customFormat="1" hidden="1" x14ac:dyDescent="0.25">
      <c r="A69" s="31" t="s">
        <v>22</v>
      </c>
      <c r="B69" s="29" t="s">
        <v>221</v>
      </c>
      <c r="C69" s="24"/>
      <c r="D69" s="24"/>
      <c r="E69" s="24"/>
      <c r="F69" s="24"/>
      <c r="G69" s="24"/>
      <c r="H69" s="24"/>
      <c r="I69" s="24"/>
      <c r="J69" s="24"/>
      <c r="K69" s="24"/>
      <c r="L69" s="24"/>
      <c r="M69" s="25"/>
      <c r="N69" s="25"/>
      <c r="O69" s="25">
        <v>5800</v>
      </c>
      <c r="P69" s="25"/>
      <c r="Q69" s="25"/>
      <c r="R69" s="25"/>
      <c r="S69" s="25"/>
      <c r="T69" s="25"/>
      <c r="U69" s="25"/>
      <c r="V69" s="25">
        <v>1</v>
      </c>
      <c r="W69" s="25">
        <v>1</v>
      </c>
      <c r="X69" s="25"/>
      <c r="Y69" s="23"/>
      <c r="Z69" s="23"/>
      <c r="AA69" s="23"/>
      <c r="AB69" s="25" t="s">
        <v>160</v>
      </c>
      <c r="AE69" s="23"/>
      <c r="AF69" s="23"/>
      <c r="AG69" s="23"/>
      <c r="AH69" s="23"/>
      <c r="AI69" s="23"/>
      <c r="AJ69" s="23"/>
      <c r="AK69" s="23"/>
      <c r="AL69" s="23"/>
      <c r="AM69" s="23"/>
      <c r="AN69" s="23"/>
      <c r="AO69" s="23"/>
      <c r="AP69" s="23"/>
      <c r="AQ69" s="23"/>
      <c r="AR69" s="23"/>
      <c r="AS69" s="23"/>
      <c r="AT69" s="23"/>
      <c r="AU69" s="23"/>
      <c r="AV69" s="23"/>
      <c r="AW69" s="23"/>
      <c r="AX69" s="23"/>
      <c r="AY69" s="54"/>
      <c r="AZ69" s="26" t="s">
        <v>210</v>
      </c>
    </row>
    <row r="70" spans="1:59" s="26" customFormat="1" hidden="1" x14ac:dyDescent="0.25">
      <c r="A70" s="31" t="s">
        <v>165</v>
      </c>
      <c r="B70" s="29" t="s">
        <v>222</v>
      </c>
      <c r="C70" s="24"/>
      <c r="D70" s="24"/>
      <c r="E70" s="24"/>
      <c r="F70" s="24"/>
      <c r="G70" s="24"/>
      <c r="H70" s="24"/>
      <c r="I70" s="24"/>
      <c r="J70" s="24"/>
      <c r="K70" s="24"/>
      <c r="L70" s="24"/>
      <c r="M70" s="25"/>
      <c r="N70" s="25"/>
      <c r="O70" s="25">
        <v>5900</v>
      </c>
      <c r="P70" s="25"/>
      <c r="Q70" s="25"/>
      <c r="R70" s="25"/>
      <c r="S70" s="25"/>
      <c r="T70" s="25"/>
      <c r="U70" s="25"/>
      <c r="V70" s="25">
        <v>2</v>
      </c>
      <c r="W70" s="25">
        <v>2</v>
      </c>
      <c r="X70" s="23" t="b">
        <f>OR($B78="",ISNUMBER(MATCH($B78,B15:B29,0)),ISNUMBER(MATCH($B78,B37:B56,0)),ISNUMBER(MATCH($B78,B61:B76,0)))</f>
        <v>1</v>
      </c>
      <c r="Y70" s="23" t="b">
        <f>OR($B78="",ISNUMBER(MATCH($B78,$B$26:$B$37,0)),ISNUMBER(MATCH($B78,$B$44:$B$76,0)))</f>
        <v>1</v>
      </c>
      <c r="Z70" s="23"/>
      <c r="AA70" s="23"/>
      <c r="AB70" s="25" t="s">
        <v>159</v>
      </c>
      <c r="AE70" s="23"/>
      <c r="AF70" s="23"/>
      <c r="AG70" s="23"/>
      <c r="AH70" s="23"/>
      <c r="AI70" s="23"/>
      <c r="AJ70" s="23"/>
      <c r="AK70" s="23"/>
      <c r="AL70" s="23"/>
      <c r="AM70" s="23"/>
      <c r="AN70" s="23"/>
      <c r="AO70" s="23"/>
      <c r="AP70" s="23"/>
      <c r="AQ70" s="23"/>
      <c r="AR70" s="23"/>
      <c r="AS70" s="23"/>
      <c r="AT70" s="23"/>
      <c r="AU70" s="23"/>
      <c r="AV70" s="23"/>
      <c r="AW70" s="23"/>
      <c r="AX70" s="23"/>
      <c r="AY70" s="54"/>
      <c r="AZ70" s="26" t="s">
        <v>211</v>
      </c>
    </row>
    <row r="71" spans="1:59" s="26" customFormat="1" hidden="1" x14ac:dyDescent="0.25">
      <c r="A71" s="26" t="s">
        <v>166</v>
      </c>
      <c r="B71" s="29" t="s">
        <v>223</v>
      </c>
      <c r="C71" s="24"/>
      <c r="D71" s="24"/>
      <c r="E71" s="24"/>
      <c r="F71" s="24"/>
      <c r="G71" s="24"/>
      <c r="H71" s="24"/>
      <c r="I71" s="24"/>
      <c r="J71" s="24"/>
      <c r="K71" s="24"/>
      <c r="L71" s="24"/>
      <c r="M71" s="25"/>
      <c r="N71" s="25"/>
      <c r="O71" s="25">
        <v>6000</v>
      </c>
      <c r="P71" s="25"/>
      <c r="Q71" s="25"/>
      <c r="R71" s="25"/>
      <c r="S71" s="25"/>
      <c r="T71" s="25"/>
      <c r="U71" s="25"/>
      <c r="V71" s="25">
        <v>3</v>
      </c>
      <c r="W71" s="25">
        <v>3</v>
      </c>
      <c r="X71" s="25" t="s">
        <v>522</v>
      </c>
      <c r="Y71" s="23">
        <v>0</v>
      </c>
      <c r="Z71" s="23">
        <v>0</v>
      </c>
      <c r="AA71" s="23">
        <v>0</v>
      </c>
      <c r="AB71" s="25" t="s">
        <v>158</v>
      </c>
      <c r="AE71" s="23"/>
      <c r="AF71" s="23"/>
      <c r="AG71" s="23"/>
      <c r="AH71" s="23"/>
      <c r="AI71" s="23"/>
      <c r="AJ71" s="23"/>
      <c r="AK71" s="23"/>
      <c r="AL71" s="23"/>
      <c r="AM71" s="23"/>
      <c r="AN71" s="23"/>
      <c r="AO71" s="23"/>
      <c r="AP71" s="23"/>
      <c r="AQ71" s="23"/>
      <c r="AR71" s="23"/>
      <c r="AS71" s="23"/>
      <c r="AT71" s="23"/>
      <c r="AU71" s="23"/>
      <c r="AV71" s="23"/>
      <c r="AW71" s="23"/>
      <c r="AX71" s="23"/>
      <c r="AY71" s="54"/>
      <c r="AZ71" s="26" t="s">
        <v>212</v>
      </c>
    </row>
    <row r="72" spans="1:59" s="32" customFormat="1" hidden="1" x14ac:dyDescent="0.25">
      <c r="A72" s="32" t="s">
        <v>167</v>
      </c>
      <c r="B72" s="30" t="s">
        <v>224</v>
      </c>
      <c r="C72" s="24"/>
      <c r="D72" s="24"/>
      <c r="E72" s="24"/>
      <c r="F72" s="24"/>
      <c r="G72" s="24"/>
      <c r="H72" s="24"/>
      <c r="I72" s="24"/>
      <c r="J72" s="24"/>
      <c r="K72" s="24"/>
      <c r="L72" s="24"/>
      <c r="M72" s="25"/>
      <c r="N72" s="25"/>
      <c r="O72" s="25">
        <v>6100</v>
      </c>
      <c r="P72" s="25"/>
      <c r="Q72" s="25"/>
      <c r="R72" s="25"/>
      <c r="S72" s="25"/>
      <c r="T72" s="25"/>
      <c r="U72" s="25"/>
      <c r="V72" s="25">
        <v>4</v>
      </c>
      <c r="W72" s="25">
        <v>4</v>
      </c>
      <c r="X72" s="69" t="s">
        <v>523</v>
      </c>
      <c r="Y72" s="23">
        <v>1</v>
      </c>
      <c r="Z72" s="23">
        <v>1</v>
      </c>
      <c r="AA72" s="23">
        <v>1</v>
      </c>
      <c r="AB72" s="25" t="s">
        <v>157</v>
      </c>
      <c r="AE72" s="23"/>
      <c r="AF72" s="23"/>
      <c r="AG72" s="23"/>
      <c r="AH72" s="23"/>
      <c r="AI72" s="23"/>
      <c r="AJ72" s="23"/>
      <c r="AK72" s="23"/>
      <c r="AL72" s="23"/>
      <c r="AM72" s="23"/>
      <c r="AN72" s="23"/>
      <c r="AO72" s="23"/>
      <c r="AP72" s="23"/>
      <c r="AQ72" s="23"/>
      <c r="AR72" s="23"/>
      <c r="AS72" s="23"/>
      <c r="AT72" s="23"/>
      <c r="AU72" s="23"/>
      <c r="AV72" s="23"/>
      <c r="AW72" s="23"/>
      <c r="AX72" s="23"/>
      <c r="AY72" s="55"/>
      <c r="AZ72" s="32" t="s">
        <v>213</v>
      </c>
    </row>
    <row r="73" spans="1:59" s="32" customFormat="1" hidden="1" x14ac:dyDescent="0.25">
      <c r="A73" s="27" t="s">
        <v>168</v>
      </c>
      <c r="B73" s="30" t="s">
        <v>225</v>
      </c>
      <c r="F73" s="33"/>
      <c r="G73" s="33"/>
      <c r="H73" s="33"/>
      <c r="I73" s="33"/>
      <c r="J73" s="33"/>
      <c r="K73" s="33"/>
      <c r="L73" s="33"/>
      <c r="M73" s="34"/>
      <c r="N73" s="34"/>
      <c r="O73" s="25">
        <v>6200</v>
      </c>
      <c r="P73" s="34"/>
      <c r="Q73" s="34"/>
      <c r="R73" s="34"/>
      <c r="S73" s="34"/>
      <c r="T73" s="34"/>
      <c r="U73" s="34"/>
      <c r="V73" s="34">
        <v>5</v>
      </c>
      <c r="W73" s="34">
        <v>5</v>
      </c>
      <c r="X73" s="32" t="s">
        <v>524</v>
      </c>
      <c r="Y73" s="23">
        <v>2</v>
      </c>
      <c r="Z73" s="23">
        <v>2</v>
      </c>
      <c r="AA73" s="23">
        <v>2</v>
      </c>
      <c r="AB73" s="32" t="s">
        <v>156</v>
      </c>
      <c r="AG73" s="32" t="s">
        <v>264</v>
      </c>
      <c r="AM73" s="34"/>
      <c r="AN73" s="34"/>
      <c r="AO73" s="34"/>
      <c r="AP73" s="34"/>
      <c r="AQ73" s="34"/>
      <c r="AR73" s="34"/>
      <c r="AS73" s="34"/>
      <c r="AT73" s="34"/>
      <c r="AU73" s="34"/>
      <c r="AV73" s="34"/>
      <c r="AW73" s="34"/>
      <c r="AY73" s="55"/>
      <c r="AZ73" s="32" t="s">
        <v>214</v>
      </c>
    </row>
    <row r="74" spans="1:59" s="32" customFormat="1" hidden="1" x14ac:dyDescent="0.25">
      <c r="A74" s="26" t="s">
        <v>148</v>
      </c>
      <c r="B74" s="32" t="s">
        <v>127</v>
      </c>
      <c r="C74" s="33"/>
      <c r="D74" s="33" t="s">
        <v>197</v>
      </c>
      <c r="E74" s="33"/>
      <c r="F74" s="33"/>
      <c r="G74" s="33"/>
      <c r="H74" s="33"/>
      <c r="I74" s="33"/>
      <c r="J74" s="33"/>
      <c r="K74" s="33"/>
      <c r="L74" s="33"/>
      <c r="M74" s="34"/>
      <c r="N74" s="34"/>
      <c r="O74" s="25">
        <v>6300</v>
      </c>
      <c r="P74" s="34"/>
      <c r="Q74" s="34"/>
      <c r="R74" s="34"/>
      <c r="S74" s="34"/>
      <c r="T74" s="34"/>
      <c r="U74" s="34"/>
      <c r="V74" s="34">
        <v>6</v>
      </c>
      <c r="W74" s="34">
        <v>6</v>
      </c>
      <c r="X74" s="32" t="s">
        <v>525</v>
      </c>
      <c r="Y74" s="32">
        <v>3</v>
      </c>
      <c r="Z74" s="32">
        <v>3</v>
      </c>
      <c r="AA74" s="32">
        <v>3</v>
      </c>
      <c r="AB74" s="32" t="s">
        <v>115</v>
      </c>
      <c r="AG74" s="32" t="s">
        <v>265</v>
      </c>
      <c r="AM74" s="34"/>
      <c r="AN74" s="34"/>
      <c r="AO74" s="34"/>
      <c r="AP74" s="34"/>
      <c r="AQ74" s="34"/>
      <c r="AR74" s="34"/>
      <c r="AS74" s="34"/>
      <c r="AT74" s="34"/>
      <c r="AU74" s="34"/>
      <c r="AV74" s="34"/>
      <c r="AW74" s="34"/>
      <c r="AY74" s="55"/>
      <c r="AZ74" s="32" t="s">
        <v>215</v>
      </c>
      <c r="BA74" s="32" t="s">
        <v>218</v>
      </c>
    </row>
    <row r="75" spans="1:59" s="26" customFormat="1" hidden="1" x14ac:dyDescent="0.25">
      <c r="A75" s="27" t="s">
        <v>149</v>
      </c>
      <c r="B75" s="26" t="s">
        <v>227</v>
      </c>
      <c r="C75" s="24" t="s">
        <v>88</v>
      </c>
      <c r="D75" s="24" t="s">
        <v>198</v>
      </c>
      <c r="E75" s="24"/>
      <c r="F75" s="33"/>
      <c r="G75" s="33"/>
      <c r="H75" s="33"/>
      <c r="I75" s="33"/>
      <c r="J75" s="33"/>
      <c r="K75" s="33"/>
      <c r="L75" s="33"/>
      <c r="M75" s="34"/>
      <c r="N75" s="34"/>
      <c r="O75" s="25">
        <v>6400</v>
      </c>
      <c r="P75" s="34"/>
      <c r="Q75" s="34"/>
      <c r="R75" s="34"/>
      <c r="S75" s="34"/>
      <c r="T75" s="34"/>
      <c r="U75" s="34"/>
      <c r="V75" s="34">
        <v>7</v>
      </c>
      <c r="W75" s="34">
        <v>7</v>
      </c>
      <c r="X75" s="34" t="s">
        <v>526</v>
      </c>
      <c r="Y75" s="32">
        <v>4</v>
      </c>
      <c r="Z75" s="32">
        <v>4</v>
      </c>
      <c r="AA75" s="32">
        <v>4</v>
      </c>
      <c r="AB75" s="34" t="s">
        <v>191</v>
      </c>
      <c r="AE75" s="34"/>
      <c r="AF75" s="34"/>
      <c r="AG75" s="34" t="s">
        <v>518</v>
      </c>
      <c r="AH75" s="34"/>
      <c r="AI75" s="34"/>
      <c r="AJ75" s="34"/>
      <c r="AK75" s="34"/>
      <c r="AL75" s="34"/>
      <c r="AM75" s="34"/>
      <c r="AN75" s="34"/>
      <c r="AO75" s="34"/>
      <c r="AP75" s="34"/>
      <c r="AQ75" s="34"/>
      <c r="AR75" s="34" t="s">
        <v>90</v>
      </c>
      <c r="AS75" s="34" t="s">
        <v>90</v>
      </c>
      <c r="AT75" s="34"/>
      <c r="AU75" s="34"/>
      <c r="AV75" s="34"/>
      <c r="AW75" s="34"/>
      <c r="AX75" s="34"/>
      <c r="AY75" s="54"/>
      <c r="AZ75" s="26" t="s">
        <v>216</v>
      </c>
      <c r="BA75" s="26" t="s">
        <v>219</v>
      </c>
    </row>
    <row r="76" spans="1:59" s="26" customFormat="1" ht="15.75" hidden="1" thickBot="1" x14ac:dyDescent="0.3">
      <c r="A76" s="26" t="s">
        <v>150</v>
      </c>
      <c r="B76" s="29" t="s">
        <v>226</v>
      </c>
      <c r="C76" s="24" t="s">
        <v>89</v>
      </c>
      <c r="D76" s="24" t="s">
        <v>199</v>
      </c>
      <c r="E76" s="24"/>
      <c r="F76" s="24"/>
      <c r="G76" s="24"/>
      <c r="H76" s="24"/>
      <c r="I76" s="24"/>
      <c r="J76" s="24"/>
      <c r="K76" s="24"/>
      <c r="L76" s="24"/>
      <c r="M76" s="25"/>
      <c r="N76" s="25"/>
      <c r="O76" s="25">
        <v>6500</v>
      </c>
      <c r="P76" s="25"/>
      <c r="Q76" s="25"/>
      <c r="R76" s="25"/>
      <c r="S76" s="25"/>
      <c r="T76" s="25"/>
      <c r="U76" s="25"/>
      <c r="V76" s="25" t="s">
        <v>139</v>
      </c>
      <c r="W76" s="25" t="s">
        <v>139</v>
      </c>
      <c r="X76" s="34" t="s">
        <v>527</v>
      </c>
      <c r="Y76" s="56">
        <v>5</v>
      </c>
      <c r="Z76" s="56">
        <v>5</v>
      </c>
      <c r="AA76" s="56">
        <v>5</v>
      </c>
      <c r="AB76" s="34" t="s">
        <v>139</v>
      </c>
      <c r="AE76" s="34"/>
      <c r="AF76" s="34"/>
      <c r="AG76" s="56" t="s">
        <v>517</v>
      </c>
      <c r="AH76" s="34"/>
      <c r="AI76" s="34"/>
      <c r="AJ76" s="34"/>
      <c r="AK76" s="34"/>
      <c r="AL76" s="34"/>
      <c r="AM76" s="23"/>
      <c r="AN76" s="23"/>
      <c r="AO76" s="23"/>
      <c r="AP76" s="23"/>
      <c r="AQ76" s="23"/>
      <c r="AR76" s="23" t="s">
        <v>91</v>
      </c>
      <c r="AS76" s="23" t="s">
        <v>91</v>
      </c>
      <c r="AT76" s="23"/>
      <c r="AU76" s="23"/>
      <c r="AV76" s="23"/>
      <c r="AW76" s="23"/>
      <c r="AX76" s="23"/>
      <c r="AY76" s="54"/>
      <c r="AZ76" s="26" t="s">
        <v>217</v>
      </c>
      <c r="BA76" s="26" t="s">
        <v>220</v>
      </c>
    </row>
    <row r="77" spans="1:59" s="12" customFormat="1" ht="102.75" customHeight="1" thickBot="1" x14ac:dyDescent="0.3">
      <c r="A77" s="2" t="s">
        <v>21</v>
      </c>
      <c r="B77" s="2" t="s">
        <v>110</v>
      </c>
      <c r="C77" s="2" t="s">
        <v>471</v>
      </c>
      <c r="D77" s="2" t="s">
        <v>472</v>
      </c>
      <c r="E77" s="2" t="s">
        <v>228</v>
      </c>
      <c r="F77" s="2" t="s">
        <v>229</v>
      </c>
      <c r="G77" s="2" t="s">
        <v>14</v>
      </c>
      <c r="H77" s="2" t="s">
        <v>248</v>
      </c>
      <c r="I77" s="2" t="s">
        <v>260</v>
      </c>
      <c r="J77" s="2" t="s">
        <v>469</v>
      </c>
      <c r="K77" s="2" t="s">
        <v>470</v>
      </c>
      <c r="L77" s="2" t="s">
        <v>261</v>
      </c>
      <c r="M77" s="2" t="s">
        <v>262</v>
      </c>
      <c r="N77" s="2" t="s">
        <v>263</v>
      </c>
      <c r="O77" s="2" t="s">
        <v>252</v>
      </c>
      <c r="P77" s="2" t="s">
        <v>253</v>
      </c>
      <c r="Q77" s="2" t="s">
        <v>249</v>
      </c>
      <c r="R77" s="2" t="s">
        <v>250</v>
      </c>
      <c r="S77" s="2" t="s">
        <v>251</v>
      </c>
      <c r="T77" s="2" t="s">
        <v>383</v>
      </c>
      <c r="U77" s="2" t="s">
        <v>18</v>
      </c>
      <c r="V77" s="2" t="s">
        <v>467</v>
      </c>
      <c r="W77" s="2" t="s">
        <v>468</v>
      </c>
      <c r="X77" s="2" t="s">
        <v>466</v>
      </c>
      <c r="Y77" s="2" t="s">
        <v>465</v>
      </c>
      <c r="Z77" s="2" t="s">
        <v>464</v>
      </c>
      <c r="AA77" s="2" t="s">
        <v>463</v>
      </c>
      <c r="AB77" s="2" t="s">
        <v>462</v>
      </c>
      <c r="AC77" s="2" t="s">
        <v>461</v>
      </c>
      <c r="AD77" s="2" t="s">
        <v>259</v>
      </c>
      <c r="AE77" s="2" t="s">
        <v>258</v>
      </c>
      <c r="AF77" s="2" t="s">
        <v>473</v>
      </c>
      <c r="AG77" s="2" t="s">
        <v>521</v>
      </c>
      <c r="AH77" s="2" t="s">
        <v>254</v>
      </c>
      <c r="AI77" s="2" t="s">
        <v>255</v>
      </c>
      <c r="AJ77" s="2" t="s">
        <v>256</v>
      </c>
      <c r="AK77" s="2" t="s">
        <v>257</v>
      </c>
      <c r="AL77" s="2" t="s">
        <v>446</v>
      </c>
      <c r="AM77" s="2" t="s">
        <v>444</v>
      </c>
      <c r="AN77" s="2" t="s">
        <v>445</v>
      </c>
      <c r="AO77" s="2" t="s">
        <v>447</v>
      </c>
      <c r="AP77" s="2" t="s">
        <v>193</v>
      </c>
      <c r="AQ77" s="2" t="s">
        <v>443</v>
      </c>
      <c r="AR77" s="2" t="s">
        <v>448</v>
      </c>
      <c r="AS77" s="2" t="s">
        <v>451</v>
      </c>
      <c r="AT77" s="2" t="s">
        <v>450</v>
      </c>
      <c r="AU77" s="2" t="s">
        <v>449</v>
      </c>
      <c r="AV77" s="2" t="s">
        <v>452</v>
      </c>
      <c r="AW77" s="2" t="s">
        <v>553</v>
      </c>
      <c r="AX77" s="2" t="s">
        <v>554</v>
      </c>
      <c r="AY77" s="2" t="s">
        <v>551</v>
      </c>
      <c r="AZ77" s="2" t="s">
        <v>552</v>
      </c>
      <c r="BA77" s="2" t="s">
        <v>555</v>
      </c>
      <c r="BB77" s="2" t="s">
        <v>556</v>
      </c>
      <c r="BC77" s="2" t="s">
        <v>459</v>
      </c>
      <c r="BD77" s="3" t="s">
        <v>460</v>
      </c>
      <c r="BE77" t="s">
        <v>500</v>
      </c>
      <c r="BF77" s="12" t="s">
        <v>501</v>
      </c>
      <c r="BG77" s="12" t="s">
        <v>502</v>
      </c>
    </row>
    <row r="78" spans="1:59" ht="15" customHeight="1" thickBot="1" x14ac:dyDescent="0.3">
      <c r="A78" s="5"/>
      <c r="B78" s="5"/>
      <c r="C78" s="5"/>
      <c r="D78" s="5"/>
      <c r="E78" s="5"/>
      <c r="F78" s="5"/>
      <c r="G78" s="5"/>
      <c r="H78" s="5"/>
      <c r="I78" s="5"/>
      <c r="J78" s="5"/>
      <c r="K78" s="79"/>
      <c r="L78" s="57"/>
      <c r="M78" s="6"/>
      <c r="N78" s="6"/>
      <c r="O78" s="5"/>
      <c r="P78" s="6"/>
      <c r="Q78" s="6"/>
      <c r="R78" s="6"/>
      <c r="S78" s="6"/>
      <c r="T78" s="6"/>
      <c r="U78" s="5"/>
      <c r="V78" s="6"/>
      <c r="W78" s="6"/>
      <c r="X78" s="70"/>
      <c r="Y78" s="70"/>
      <c r="Z78" s="70"/>
      <c r="AA78" s="70"/>
      <c r="AB78" s="70"/>
      <c r="AC78" s="70"/>
      <c r="AD78" s="71"/>
      <c r="AE78" s="71"/>
      <c r="AF78" s="81"/>
      <c r="AG78" s="7"/>
      <c r="AH78" s="7"/>
      <c r="AI78" s="7"/>
      <c r="AJ78" s="7"/>
      <c r="AK78" s="7"/>
      <c r="AL78" s="7"/>
      <c r="AM78" s="7"/>
      <c r="AN78" s="7"/>
      <c r="AO78" s="7"/>
      <c r="AP78" s="7"/>
      <c r="AQ78" s="7"/>
      <c r="AR78" s="61"/>
      <c r="AS78" s="61"/>
      <c r="AT78" s="61"/>
      <c r="AU78" s="7"/>
      <c r="AV78" s="7"/>
      <c r="AW78" s="7"/>
      <c r="AX78" s="7"/>
      <c r="AY78" s="7"/>
      <c r="AZ78" s="7"/>
      <c r="BA78" s="7"/>
      <c r="BB78" s="7"/>
      <c r="BC78" s="79"/>
      <c r="BD78" s="58"/>
      <c r="BE78" t="e">
        <f>VLOOKUP(A78,'Master List'!$K$37:$L$57,2,FALSE)</f>
        <v>#N/A</v>
      </c>
      <c r="BF78" s="22" t="e">
        <f>VLOOKUP(B78,'Master List'!$O$37:$P$124,2,FALSE)</f>
        <v>#N/A</v>
      </c>
      <c r="BG78" s="11" t="e">
        <f>VLOOKUP(A78,'Master List'!$K$37:$M$57,3,FALSE)</f>
        <v>#N/A</v>
      </c>
    </row>
    <row r="79" spans="1:59" ht="15" customHeight="1" thickBot="1" x14ac:dyDescent="0.3">
      <c r="A79" s="5"/>
      <c r="B79" s="5"/>
      <c r="C79" s="5"/>
      <c r="D79" s="5"/>
      <c r="E79" s="5"/>
      <c r="F79" s="5"/>
      <c r="G79" s="5"/>
      <c r="H79" s="5"/>
      <c r="I79" s="5"/>
      <c r="J79" s="5"/>
      <c r="K79" s="8"/>
      <c r="L79" s="57"/>
      <c r="M79" s="6"/>
      <c r="N79" s="6"/>
      <c r="O79" s="5"/>
      <c r="P79" s="6"/>
      <c r="Q79" s="6"/>
      <c r="R79" s="6"/>
      <c r="S79" s="6"/>
      <c r="T79" s="6"/>
      <c r="U79" s="5"/>
      <c r="V79" s="6"/>
      <c r="W79" s="6"/>
      <c r="X79" s="70"/>
      <c r="Y79" s="70"/>
      <c r="Z79" s="70"/>
      <c r="AA79" s="70"/>
      <c r="AB79" s="70"/>
      <c r="AC79" s="70"/>
      <c r="AD79" s="71"/>
      <c r="AE79" s="71"/>
      <c r="AF79" s="81"/>
      <c r="AG79" s="7"/>
      <c r="AH79" s="7"/>
      <c r="AI79" s="7"/>
      <c r="AJ79" s="7"/>
      <c r="AK79" s="7"/>
      <c r="AL79" s="7"/>
      <c r="AM79" s="7"/>
      <c r="AN79" s="7"/>
      <c r="AO79" s="7"/>
      <c r="AP79" s="7"/>
      <c r="AQ79" s="7"/>
      <c r="AR79" s="61"/>
      <c r="AS79" s="61"/>
      <c r="AT79" s="61"/>
      <c r="AU79" s="7"/>
      <c r="AV79" s="7"/>
      <c r="AW79" s="7"/>
      <c r="AX79" s="7"/>
      <c r="AY79" s="7"/>
      <c r="AZ79" s="7"/>
      <c r="BA79" s="7"/>
      <c r="BB79" s="7"/>
      <c r="BC79" s="79"/>
      <c r="BD79" s="58"/>
      <c r="BE79" s="22" t="e">
        <f>VLOOKUP(A79,'Master List'!$K$37:$L$57,2,FALSE)</f>
        <v>#N/A</v>
      </c>
      <c r="BF79" s="22" t="e">
        <f>VLOOKUP(B79,'Master List'!$O$37:$P$124,2,FALSE)</f>
        <v>#N/A</v>
      </c>
      <c r="BG79" s="11" t="e">
        <f>VLOOKUP(A79,'Master List'!$K$37:$M$57,3,FALSE)</f>
        <v>#N/A</v>
      </c>
    </row>
    <row r="80" spans="1:59" ht="15" customHeight="1" thickBot="1" x14ac:dyDescent="0.3">
      <c r="A80" s="5"/>
      <c r="B80" s="5"/>
      <c r="C80" s="5"/>
      <c r="D80" s="5"/>
      <c r="E80" s="5"/>
      <c r="F80" s="5"/>
      <c r="G80" s="5"/>
      <c r="H80" s="5"/>
      <c r="I80" s="5"/>
      <c r="J80" s="5"/>
      <c r="K80" s="8"/>
      <c r="L80" s="57"/>
      <c r="M80" s="6"/>
      <c r="N80" s="6"/>
      <c r="O80" s="5"/>
      <c r="P80" s="6"/>
      <c r="Q80" s="6"/>
      <c r="R80" s="6"/>
      <c r="S80" s="6"/>
      <c r="T80" s="6"/>
      <c r="U80" s="5"/>
      <c r="V80" s="6"/>
      <c r="W80" s="6"/>
      <c r="X80" s="70"/>
      <c r="Y80" s="70"/>
      <c r="Z80" s="70"/>
      <c r="AA80" s="70"/>
      <c r="AB80" s="70"/>
      <c r="AC80" s="70"/>
      <c r="AD80" s="71"/>
      <c r="AE80" s="71"/>
      <c r="AF80" s="81"/>
      <c r="AG80" s="7"/>
      <c r="AH80" s="7"/>
      <c r="AI80" s="7"/>
      <c r="AJ80" s="7"/>
      <c r="AK80" s="7"/>
      <c r="AL80" s="7"/>
      <c r="AM80" s="7"/>
      <c r="AN80" s="7"/>
      <c r="AO80" s="7"/>
      <c r="AP80" s="7"/>
      <c r="AQ80" s="7"/>
      <c r="AR80" s="61"/>
      <c r="AS80" s="61"/>
      <c r="AT80" s="61"/>
      <c r="AU80" s="7"/>
      <c r="AV80" s="7"/>
      <c r="AW80" s="7"/>
      <c r="AX80" s="7"/>
      <c r="AY80" s="7"/>
      <c r="AZ80" s="7"/>
      <c r="BA80" s="7"/>
      <c r="BB80" s="7"/>
      <c r="BC80" s="79"/>
      <c r="BD80" s="58"/>
      <c r="BE80" s="22" t="e">
        <f>VLOOKUP(A80,'Master List'!$K$37:$L$57,2,FALSE)</f>
        <v>#N/A</v>
      </c>
      <c r="BF80" s="22" t="e">
        <f>VLOOKUP(B80,'Master List'!$O$37:$P$124,2,FALSE)</f>
        <v>#N/A</v>
      </c>
      <c r="BG80" s="11" t="e">
        <f>VLOOKUP(A80,'Master List'!$K$37:$M$57,3,FALSE)</f>
        <v>#N/A</v>
      </c>
    </row>
    <row r="81" spans="1:59" ht="15" customHeight="1" thickBot="1" x14ac:dyDescent="0.3">
      <c r="A81" s="5"/>
      <c r="B81" s="5"/>
      <c r="C81" s="5"/>
      <c r="D81" s="5"/>
      <c r="E81" s="5"/>
      <c r="F81" s="5"/>
      <c r="G81" s="5"/>
      <c r="H81" s="5"/>
      <c r="I81" s="5"/>
      <c r="J81" s="5"/>
      <c r="K81" s="8"/>
      <c r="L81" s="57"/>
      <c r="M81" s="6"/>
      <c r="N81" s="6"/>
      <c r="O81" s="5"/>
      <c r="P81" s="6"/>
      <c r="Q81" s="6"/>
      <c r="R81" s="6"/>
      <c r="S81" s="6"/>
      <c r="T81" s="6"/>
      <c r="U81" s="5"/>
      <c r="V81" s="6"/>
      <c r="W81" s="6"/>
      <c r="X81" s="70"/>
      <c r="Y81" s="70"/>
      <c r="Z81" s="70"/>
      <c r="AA81" s="70"/>
      <c r="AB81" s="70"/>
      <c r="AC81" s="70"/>
      <c r="AD81" s="71"/>
      <c r="AE81" s="71"/>
      <c r="AF81" s="81"/>
      <c r="AG81" s="7"/>
      <c r="AH81" s="7"/>
      <c r="AI81" s="7"/>
      <c r="AJ81" s="7"/>
      <c r="AK81" s="7"/>
      <c r="AL81" s="7"/>
      <c r="AM81" s="7"/>
      <c r="AN81" s="7"/>
      <c r="AO81" s="7"/>
      <c r="AP81" s="7"/>
      <c r="AQ81" s="7"/>
      <c r="AR81" s="61"/>
      <c r="AS81" s="61"/>
      <c r="AT81" s="61"/>
      <c r="AU81" s="7"/>
      <c r="AV81" s="7"/>
      <c r="AW81" s="7"/>
      <c r="AX81" s="7"/>
      <c r="AY81" s="7"/>
      <c r="AZ81" s="7"/>
      <c r="BA81" s="7"/>
      <c r="BB81" s="7"/>
      <c r="BC81" s="79"/>
      <c r="BD81" s="58"/>
      <c r="BE81" s="22" t="e">
        <f>VLOOKUP(A81,'Master List'!$K$37:$L$57,2,FALSE)</f>
        <v>#N/A</v>
      </c>
      <c r="BF81" s="22" t="e">
        <f>VLOOKUP(B81,'Master List'!$O$37:$P$124,2,FALSE)</f>
        <v>#N/A</v>
      </c>
      <c r="BG81" s="11" t="e">
        <f>VLOOKUP(A81,'Master List'!$K$37:$M$57,3,FALSE)</f>
        <v>#N/A</v>
      </c>
    </row>
    <row r="82" spans="1:59" ht="15" customHeight="1" thickBot="1" x14ac:dyDescent="0.3">
      <c r="A82" s="5"/>
      <c r="B82" s="5"/>
      <c r="C82" s="5"/>
      <c r="D82" s="5"/>
      <c r="E82" s="5"/>
      <c r="F82" s="5"/>
      <c r="G82" s="5"/>
      <c r="H82" s="5"/>
      <c r="I82" s="5"/>
      <c r="J82" s="5"/>
      <c r="K82" s="8"/>
      <c r="L82" s="57"/>
      <c r="M82" s="6"/>
      <c r="N82" s="6"/>
      <c r="O82" s="5"/>
      <c r="P82" s="6"/>
      <c r="Q82" s="6"/>
      <c r="R82" s="6"/>
      <c r="S82" s="6"/>
      <c r="T82" s="6"/>
      <c r="U82" s="5"/>
      <c r="V82" s="6"/>
      <c r="W82" s="6"/>
      <c r="X82" s="70"/>
      <c r="Y82" s="70"/>
      <c r="Z82" s="70"/>
      <c r="AA82" s="70"/>
      <c r="AB82" s="70"/>
      <c r="AC82" s="70"/>
      <c r="AD82" s="71"/>
      <c r="AE82" s="71"/>
      <c r="AF82" s="81"/>
      <c r="AG82" s="7"/>
      <c r="AH82" s="7"/>
      <c r="AI82" s="7"/>
      <c r="AJ82" s="7"/>
      <c r="AK82" s="7"/>
      <c r="AL82" s="7"/>
      <c r="AM82" s="7"/>
      <c r="AN82" s="7"/>
      <c r="AO82" s="7"/>
      <c r="AP82" s="7"/>
      <c r="AQ82" s="7"/>
      <c r="AR82" s="61"/>
      <c r="AS82" s="61"/>
      <c r="AT82" s="61"/>
      <c r="AU82" s="7"/>
      <c r="AV82" s="7"/>
      <c r="AW82" s="7"/>
      <c r="AX82" s="7"/>
      <c r="AY82" s="7"/>
      <c r="AZ82" s="7"/>
      <c r="BA82" s="7"/>
      <c r="BB82" s="7"/>
      <c r="BC82" s="79"/>
      <c r="BD82" s="58"/>
      <c r="BE82" s="22" t="e">
        <f>VLOOKUP(A82,'Master List'!$K$37:$L$57,2,FALSE)</f>
        <v>#N/A</v>
      </c>
      <c r="BF82" s="22" t="e">
        <f>VLOOKUP(B82,'Master List'!$O$37:$P$124,2,FALSE)</f>
        <v>#N/A</v>
      </c>
      <c r="BG82" s="11" t="e">
        <f>VLOOKUP(A82,'Master List'!$K$37:$M$57,3,FALSE)</f>
        <v>#N/A</v>
      </c>
    </row>
    <row r="83" spans="1:59" ht="15" customHeight="1" thickBot="1" x14ac:dyDescent="0.3">
      <c r="A83" s="5"/>
      <c r="B83" s="5"/>
      <c r="C83" s="5"/>
      <c r="D83" s="5"/>
      <c r="E83" s="5"/>
      <c r="F83" s="5"/>
      <c r="G83" s="5"/>
      <c r="H83" s="5"/>
      <c r="I83" s="5"/>
      <c r="J83" s="5"/>
      <c r="K83" s="8"/>
      <c r="L83" s="57"/>
      <c r="M83" s="6"/>
      <c r="N83" s="6"/>
      <c r="O83" s="5"/>
      <c r="P83" s="6"/>
      <c r="Q83" s="6"/>
      <c r="R83" s="6"/>
      <c r="S83" s="6"/>
      <c r="T83" s="6"/>
      <c r="U83" s="5"/>
      <c r="V83" s="6"/>
      <c r="W83" s="6"/>
      <c r="X83" s="70"/>
      <c r="Y83" s="70"/>
      <c r="Z83" s="70"/>
      <c r="AA83" s="70"/>
      <c r="AB83" s="70"/>
      <c r="AC83" s="70"/>
      <c r="AD83" s="71"/>
      <c r="AE83" s="71"/>
      <c r="AF83" s="81"/>
      <c r="AG83" s="7"/>
      <c r="AH83" s="7"/>
      <c r="AI83" s="7"/>
      <c r="AJ83" s="7"/>
      <c r="AK83" s="7"/>
      <c r="AL83" s="7"/>
      <c r="AM83" s="7"/>
      <c r="AN83" s="7"/>
      <c r="AO83" s="7"/>
      <c r="AP83" s="7"/>
      <c r="AQ83" s="7"/>
      <c r="AR83" s="61"/>
      <c r="AS83" s="61"/>
      <c r="AT83" s="61"/>
      <c r="AU83" s="7"/>
      <c r="AV83" s="7"/>
      <c r="AW83" s="7"/>
      <c r="AX83" s="7"/>
      <c r="AY83" s="7"/>
      <c r="AZ83" s="7"/>
      <c r="BA83" s="7"/>
      <c r="BB83" s="7"/>
      <c r="BC83" s="79"/>
      <c r="BD83" s="58"/>
      <c r="BE83" s="22" t="e">
        <f>VLOOKUP(A83,'Master List'!$K$37:$L$57,2,FALSE)</f>
        <v>#N/A</v>
      </c>
      <c r="BF83" s="22" t="e">
        <f>VLOOKUP(B83,'Master List'!$O$37:$P$124,2,FALSE)</f>
        <v>#N/A</v>
      </c>
      <c r="BG83" s="11" t="e">
        <f>VLOOKUP(A83,'Master List'!$K$37:$M$57,3,FALSE)</f>
        <v>#N/A</v>
      </c>
    </row>
    <row r="84" spans="1:59" ht="15" customHeight="1" thickBot="1" x14ac:dyDescent="0.3">
      <c r="A84" s="5"/>
      <c r="B84" s="5"/>
      <c r="C84" s="5"/>
      <c r="D84" s="5"/>
      <c r="E84" s="5"/>
      <c r="F84" s="5"/>
      <c r="G84" s="5"/>
      <c r="H84" s="5"/>
      <c r="I84" s="5"/>
      <c r="J84" s="5"/>
      <c r="K84" s="8"/>
      <c r="L84" s="57"/>
      <c r="M84" s="6"/>
      <c r="N84" s="6"/>
      <c r="O84" s="5"/>
      <c r="P84" s="6"/>
      <c r="Q84" s="6"/>
      <c r="R84" s="6"/>
      <c r="S84" s="6"/>
      <c r="T84" s="6"/>
      <c r="U84" s="5"/>
      <c r="V84" s="6"/>
      <c r="W84" s="6"/>
      <c r="X84" s="70"/>
      <c r="Y84" s="70"/>
      <c r="Z84" s="70"/>
      <c r="AA84" s="70"/>
      <c r="AB84" s="70"/>
      <c r="AC84" s="70"/>
      <c r="AD84" s="71"/>
      <c r="AE84" s="71"/>
      <c r="AF84" s="81"/>
      <c r="AG84" s="7"/>
      <c r="AH84" s="7"/>
      <c r="AI84" s="7"/>
      <c r="AJ84" s="7"/>
      <c r="AK84" s="7"/>
      <c r="AL84" s="7"/>
      <c r="AM84" s="7"/>
      <c r="AN84" s="7"/>
      <c r="AO84" s="7"/>
      <c r="AP84" s="7"/>
      <c r="AQ84" s="7"/>
      <c r="AR84" s="61"/>
      <c r="AS84" s="61"/>
      <c r="AT84" s="61"/>
      <c r="AU84" s="7"/>
      <c r="AV84" s="7"/>
      <c r="AW84" s="7"/>
      <c r="AX84" s="7"/>
      <c r="AY84" s="7"/>
      <c r="AZ84" s="7"/>
      <c r="BA84" s="7"/>
      <c r="BB84" s="7"/>
      <c r="BC84" s="79"/>
      <c r="BD84" s="58"/>
      <c r="BE84" s="22" t="e">
        <f>VLOOKUP(A84,'Master List'!$K$37:$L$57,2,FALSE)</f>
        <v>#N/A</v>
      </c>
      <c r="BF84" s="22" t="e">
        <f>VLOOKUP(B84,'Master List'!$O$37:$P$124,2,FALSE)</f>
        <v>#N/A</v>
      </c>
      <c r="BG84" s="11" t="e">
        <f>VLOOKUP(A84,'Master List'!$K$37:$M$57,3,FALSE)</f>
        <v>#N/A</v>
      </c>
    </row>
    <row r="85" spans="1:59" ht="15" customHeight="1" thickBot="1" x14ac:dyDescent="0.3">
      <c r="A85" s="5"/>
      <c r="B85" s="5"/>
      <c r="C85" s="5"/>
      <c r="D85" s="5"/>
      <c r="E85" s="5"/>
      <c r="F85" s="5"/>
      <c r="G85" s="5"/>
      <c r="H85" s="5"/>
      <c r="I85" s="5"/>
      <c r="J85" s="5"/>
      <c r="K85" s="8"/>
      <c r="L85" s="57"/>
      <c r="M85" s="6"/>
      <c r="N85" s="6"/>
      <c r="O85" s="5"/>
      <c r="P85" s="6"/>
      <c r="Q85" s="6"/>
      <c r="R85" s="6"/>
      <c r="S85" s="6"/>
      <c r="T85" s="6"/>
      <c r="U85" s="5"/>
      <c r="V85" s="6"/>
      <c r="W85" s="6"/>
      <c r="X85" s="70"/>
      <c r="Y85" s="70"/>
      <c r="Z85" s="70"/>
      <c r="AA85" s="70"/>
      <c r="AB85" s="70"/>
      <c r="AC85" s="70"/>
      <c r="AD85" s="71"/>
      <c r="AE85" s="71"/>
      <c r="AF85" s="81"/>
      <c r="AG85" s="7"/>
      <c r="AH85" s="7"/>
      <c r="AI85" s="7"/>
      <c r="AJ85" s="7"/>
      <c r="AK85" s="7"/>
      <c r="AL85" s="7"/>
      <c r="AM85" s="7"/>
      <c r="AN85" s="7"/>
      <c r="AO85" s="7"/>
      <c r="AP85" s="7"/>
      <c r="AQ85" s="7"/>
      <c r="AR85" s="61"/>
      <c r="AS85" s="61"/>
      <c r="AT85" s="61"/>
      <c r="AU85" s="7"/>
      <c r="AV85" s="7"/>
      <c r="AW85" s="7"/>
      <c r="AX85" s="7"/>
      <c r="AY85" s="7"/>
      <c r="AZ85" s="7"/>
      <c r="BA85" s="7"/>
      <c r="BB85" s="7"/>
      <c r="BC85" s="79"/>
      <c r="BD85" s="58"/>
      <c r="BE85" s="22" t="e">
        <f>VLOOKUP(A85,'Master List'!$K$37:$L$57,2,FALSE)</f>
        <v>#N/A</v>
      </c>
      <c r="BF85" s="22" t="e">
        <f>VLOOKUP(B85,'Master List'!$O$37:$P$124,2,FALSE)</f>
        <v>#N/A</v>
      </c>
      <c r="BG85" s="11" t="e">
        <f>VLOOKUP(A85,'Master List'!$K$37:$M$57,3,FALSE)</f>
        <v>#N/A</v>
      </c>
    </row>
    <row r="86" spans="1:59" ht="15" customHeight="1" thickBot="1" x14ac:dyDescent="0.3">
      <c r="A86" s="5"/>
      <c r="B86" s="5"/>
      <c r="C86" s="5"/>
      <c r="D86" s="5"/>
      <c r="E86" s="5"/>
      <c r="F86" s="5"/>
      <c r="G86" s="5"/>
      <c r="H86" s="5"/>
      <c r="I86" s="5"/>
      <c r="J86" s="5"/>
      <c r="K86" s="8"/>
      <c r="L86" s="57"/>
      <c r="M86" s="6"/>
      <c r="N86" s="6"/>
      <c r="O86" s="5"/>
      <c r="P86" s="6"/>
      <c r="Q86" s="6"/>
      <c r="R86" s="6"/>
      <c r="S86" s="6"/>
      <c r="T86" s="6"/>
      <c r="U86" s="5"/>
      <c r="V86" s="6"/>
      <c r="W86" s="6"/>
      <c r="X86" s="70"/>
      <c r="Y86" s="70"/>
      <c r="Z86" s="70"/>
      <c r="AA86" s="70"/>
      <c r="AB86" s="70"/>
      <c r="AC86" s="70"/>
      <c r="AD86" s="71"/>
      <c r="AE86" s="71"/>
      <c r="AF86" s="81"/>
      <c r="AG86" s="7"/>
      <c r="AH86" s="7"/>
      <c r="AI86" s="7"/>
      <c r="AJ86" s="7"/>
      <c r="AK86" s="7"/>
      <c r="AL86" s="7"/>
      <c r="AM86" s="7"/>
      <c r="AN86" s="7"/>
      <c r="AO86" s="7"/>
      <c r="AP86" s="7"/>
      <c r="AQ86" s="7"/>
      <c r="AR86" s="61"/>
      <c r="AS86" s="61"/>
      <c r="AT86" s="61"/>
      <c r="AU86" s="7"/>
      <c r="AV86" s="7"/>
      <c r="AW86" s="7"/>
      <c r="AX86" s="7"/>
      <c r="AY86" s="7"/>
      <c r="AZ86" s="7"/>
      <c r="BA86" s="7"/>
      <c r="BB86" s="7"/>
      <c r="BC86" s="79"/>
      <c r="BD86" s="58"/>
      <c r="BE86" s="22" t="e">
        <f>VLOOKUP(A86,'Master List'!$K$37:$L$57,2,FALSE)</f>
        <v>#N/A</v>
      </c>
      <c r="BF86" s="22" t="e">
        <f>VLOOKUP(B86,'Master List'!$O$37:$P$124,2,FALSE)</f>
        <v>#N/A</v>
      </c>
      <c r="BG86" s="11" t="e">
        <f>VLOOKUP(A86,'Master List'!$K$37:$M$57,3,FALSE)</f>
        <v>#N/A</v>
      </c>
    </row>
    <row r="87" spans="1:59" ht="15" customHeight="1" thickBot="1" x14ac:dyDescent="0.3">
      <c r="A87" s="5"/>
      <c r="B87" s="5"/>
      <c r="C87" s="5"/>
      <c r="D87" s="5"/>
      <c r="E87" s="5"/>
      <c r="F87" s="5"/>
      <c r="G87" s="5"/>
      <c r="H87" s="5"/>
      <c r="I87" s="5"/>
      <c r="J87" s="5"/>
      <c r="K87" s="8"/>
      <c r="L87" s="57"/>
      <c r="M87" s="6"/>
      <c r="N87" s="6"/>
      <c r="O87" s="5"/>
      <c r="P87" s="6"/>
      <c r="Q87" s="6"/>
      <c r="R87" s="6"/>
      <c r="S87" s="6"/>
      <c r="T87" s="6"/>
      <c r="U87" s="5"/>
      <c r="V87" s="6"/>
      <c r="W87" s="6"/>
      <c r="X87" s="70"/>
      <c r="Y87" s="70"/>
      <c r="Z87" s="70"/>
      <c r="AA87" s="70"/>
      <c r="AB87" s="70"/>
      <c r="AC87" s="70"/>
      <c r="AD87" s="71"/>
      <c r="AE87" s="71"/>
      <c r="AF87" s="81"/>
      <c r="AG87" s="7"/>
      <c r="AH87" s="7"/>
      <c r="AI87" s="7"/>
      <c r="AJ87" s="7"/>
      <c r="AK87" s="7"/>
      <c r="AL87" s="7"/>
      <c r="AM87" s="7"/>
      <c r="AN87" s="7"/>
      <c r="AO87" s="7"/>
      <c r="AP87" s="7"/>
      <c r="AQ87" s="7"/>
      <c r="AR87" s="61"/>
      <c r="AS87" s="61"/>
      <c r="AT87" s="61"/>
      <c r="AU87" s="7"/>
      <c r="AV87" s="7"/>
      <c r="AW87" s="7"/>
      <c r="AX87" s="7"/>
      <c r="AY87" s="7"/>
      <c r="AZ87" s="7"/>
      <c r="BA87" s="7"/>
      <c r="BB87" s="7"/>
      <c r="BC87" s="79"/>
      <c r="BD87" s="58"/>
      <c r="BE87" s="22" t="e">
        <f>VLOOKUP(A87,'Master List'!$K$37:$L$57,2,FALSE)</f>
        <v>#N/A</v>
      </c>
      <c r="BF87" s="22" t="e">
        <f>VLOOKUP(B87,'Master List'!$O$37:$P$124,2,FALSE)</f>
        <v>#N/A</v>
      </c>
      <c r="BG87" s="11" t="e">
        <f>VLOOKUP(A87,'Master List'!$K$37:$M$57,3,FALSE)</f>
        <v>#N/A</v>
      </c>
    </row>
    <row r="88" spans="1:59" ht="15" customHeight="1" thickBot="1" x14ac:dyDescent="0.3">
      <c r="A88" s="5"/>
      <c r="B88" s="5"/>
      <c r="C88" s="5"/>
      <c r="D88" s="5"/>
      <c r="E88" s="5"/>
      <c r="F88" s="5"/>
      <c r="G88" s="5"/>
      <c r="H88" s="5"/>
      <c r="I88" s="5"/>
      <c r="J88" s="5"/>
      <c r="K88" s="8"/>
      <c r="L88" s="57"/>
      <c r="M88" s="6"/>
      <c r="N88" s="6"/>
      <c r="O88" s="5"/>
      <c r="P88" s="6"/>
      <c r="Q88" s="6"/>
      <c r="R88" s="6"/>
      <c r="S88" s="6"/>
      <c r="T88" s="6"/>
      <c r="U88" s="5"/>
      <c r="V88" s="6"/>
      <c r="W88" s="6"/>
      <c r="X88" s="70"/>
      <c r="Y88" s="70"/>
      <c r="Z88" s="70"/>
      <c r="AA88" s="70"/>
      <c r="AB88" s="70"/>
      <c r="AC88" s="70"/>
      <c r="AD88" s="71"/>
      <c r="AE88" s="71"/>
      <c r="AF88" s="81"/>
      <c r="AG88" s="7"/>
      <c r="AH88" s="7"/>
      <c r="AI88" s="7"/>
      <c r="AJ88" s="7"/>
      <c r="AK88" s="7"/>
      <c r="AL88" s="7"/>
      <c r="AM88" s="7"/>
      <c r="AN88" s="7"/>
      <c r="AO88" s="7"/>
      <c r="AP88" s="7"/>
      <c r="AQ88" s="7"/>
      <c r="AR88" s="61"/>
      <c r="AS88" s="61"/>
      <c r="AT88" s="61"/>
      <c r="AU88" s="7"/>
      <c r="AV88" s="7"/>
      <c r="AW88" s="7"/>
      <c r="AX88" s="7"/>
      <c r="AY88" s="7"/>
      <c r="AZ88" s="7"/>
      <c r="BA88" s="7"/>
      <c r="BB88" s="7"/>
      <c r="BC88" s="79"/>
      <c r="BD88" s="58"/>
      <c r="BE88" s="22" t="e">
        <f>VLOOKUP(A88,'Master List'!$K$37:$L$57,2,FALSE)</f>
        <v>#N/A</v>
      </c>
      <c r="BF88" s="22" t="e">
        <f>VLOOKUP(B88,'Master List'!$O$37:$P$124,2,FALSE)</f>
        <v>#N/A</v>
      </c>
      <c r="BG88" s="11" t="e">
        <f>VLOOKUP(A88,'Master List'!$K$37:$M$57,3,FALSE)</f>
        <v>#N/A</v>
      </c>
    </row>
    <row r="89" spans="1:59" ht="15" customHeight="1" thickBot="1" x14ac:dyDescent="0.3">
      <c r="A89" s="5"/>
      <c r="B89" s="5"/>
      <c r="C89" s="5"/>
      <c r="D89" s="5"/>
      <c r="E89" s="5"/>
      <c r="F89" s="5"/>
      <c r="G89" s="5"/>
      <c r="H89" s="5"/>
      <c r="I89" s="5"/>
      <c r="J89" s="5"/>
      <c r="K89" s="8"/>
      <c r="L89" s="57"/>
      <c r="M89" s="6"/>
      <c r="N89" s="6"/>
      <c r="O89" s="5"/>
      <c r="P89" s="6"/>
      <c r="Q89" s="6"/>
      <c r="R89" s="6"/>
      <c r="S89" s="6"/>
      <c r="T89" s="6"/>
      <c r="U89" s="5"/>
      <c r="V89" s="6"/>
      <c r="W89" s="6"/>
      <c r="X89" s="70"/>
      <c r="Y89" s="70"/>
      <c r="Z89" s="70"/>
      <c r="AA89" s="70"/>
      <c r="AB89" s="70"/>
      <c r="AC89" s="70"/>
      <c r="AD89" s="71"/>
      <c r="AE89" s="71"/>
      <c r="AF89" s="81"/>
      <c r="AG89" s="7"/>
      <c r="AH89" s="7"/>
      <c r="AI89" s="7"/>
      <c r="AJ89" s="7"/>
      <c r="AK89" s="7"/>
      <c r="AL89" s="7"/>
      <c r="AM89" s="7"/>
      <c r="AN89" s="7"/>
      <c r="AO89" s="7"/>
      <c r="AP89" s="7"/>
      <c r="AQ89" s="7"/>
      <c r="AR89" s="61"/>
      <c r="AS89" s="61"/>
      <c r="AT89" s="61"/>
      <c r="AU89" s="7"/>
      <c r="AV89" s="7"/>
      <c r="AW89" s="7"/>
      <c r="AX89" s="7"/>
      <c r="AY89" s="7"/>
      <c r="AZ89" s="7"/>
      <c r="BA89" s="7"/>
      <c r="BB89" s="7"/>
      <c r="BC89" s="79"/>
      <c r="BD89" s="58"/>
      <c r="BE89" s="22" t="e">
        <f>VLOOKUP(A89,'Master List'!$K$37:$L$57,2,FALSE)</f>
        <v>#N/A</v>
      </c>
      <c r="BF89" s="22" t="e">
        <f>VLOOKUP(B89,'Master List'!$O$37:$P$124,2,FALSE)</f>
        <v>#N/A</v>
      </c>
      <c r="BG89" s="11" t="e">
        <f>VLOOKUP(A89,'Master List'!$K$37:$M$57,3,FALSE)</f>
        <v>#N/A</v>
      </c>
    </row>
    <row r="90" spans="1:59" ht="15" customHeight="1" thickBot="1" x14ac:dyDescent="0.3">
      <c r="A90" s="5"/>
      <c r="B90" s="5"/>
      <c r="C90" s="5"/>
      <c r="D90" s="5"/>
      <c r="E90" s="5"/>
      <c r="F90" s="5"/>
      <c r="G90" s="5"/>
      <c r="H90" s="5"/>
      <c r="I90" s="5"/>
      <c r="J90" s="5"/>
      <c r="K90" s="8"/>
      <c r="L90" s="57"/>
      <c r="M90" s="6"/>
      <c r="N90" s="6"/>
      <c r="O90" s="5"/>
      <c r="P90" s="6"/>
      <c r="Q90" s="6"/>
      <c r="R90" s="6"/>
      <c r="S90" s="6"/>
      <c r="T90" s="6"/>
      <c r="U90" s="5"/>
      <c r="V90" s="6"/>
      <c r="W90" s="6"/>
      <c r="X90" s="70"/>
      <c r="Y90" s="70"/>
      <c r="Z90" s="70"/>
      <c r="AA90" s="70"/>
      <c r="AB90" s="70"/>
      <c r="AC90" s="70"/>
      <c r="AD90" s="71"/>
      <c r="AE90" s="71"/>
      <c r="AF90" s="81"/>
      <c r="AG90" s="7"/>
      <c r="AH90" s="7"/>
      <c r="AI90" s="7"/>
      <c r="AJ90" s="7"/>
      <c r="AK90" s="7"/>
      <c r="AL90" s="7"/>
      <c r="AM90" s="7"/>
      <c r="AN90" s="7"/>
      <c r="AO90" s="7"/>
      <c r="AP90" s="7"/>
      <c r="AQ90" s="7"/>
      <c r="AR90" s="61"/>
      <c r="AS90" s="61"/>
      <c r="AT90" s="61"/>
      <c r="AU90" s="7"/>
      <c r="AV90" s="7"/>
      <c r="AW90" s="7"/>
      <c r="AX90" s="7"/>
      <c r="AY90" s="7"/>
      <c r="AZ90" s="7"/>
      <c r="BA90" s="7"/>
      <c r="BB90" s="7"/>
      <c r="BC90" s="79"/>
      <c r="BD90" s="58"/>
      <c r="BE90" s="22" t="e">
        <f>VLOOKUP(A90,'Master List'!$K$37:$L$57,2,FALSE)</f>
        <v>#N/A</v>
      </c>
      <c r="BF90" s="22" t="e">
        <f>VLOOKUP(B90,'Master List'!$O$37:$P$124,2,FALSE)</f>
        <v>#N/A</v>
      </c>
      <c r="BG90" s="11" t="e">
        <f>VLOOKUP(A90,'Master List'!$K$37:$M$57,3,FALSE)</f>
        <v>#N/A</v>
      </c>
    </row>
    <row r="91" spans="1:59" ht="15" customHeight="1" thickBot="1" x14ac:dyDescent="0.3">
      <c r="A91" s="5"/>
      <c r="B91" s="5"/>
      <c r="C91" s="5"/>
      <c r="D91" s="5"/>
      <c r="E91" s="5"/>
      <c r="F91" s="5"/>
      <c r="G91" s="5"/>
      <c r="H91" s="5"/>
      <c r="I91" s="5"/>
      <c r="J91" s="5"/>
      <c r="K91" s="8"/>
      <c r="L91" s="57"/>
      <c r="M91" s="6"/>
      <c r="N91" s="6"/>
      <c r="O91" s="5"/>
      <c r="P91" s="6"/>
      <c r="Q91" s="6"/>
      <c r="R91" s="6"/>
      <c r="S91" s="6"/>
      <c r="T91" s="6"/>
      <c r="U91" s="5"/>
      <c r="V91" s="6"/>
      <c r="W91" s="6"/>
      <c r="X91" s="70"/>
      <c r="Y91" s="70"/>
      <c r="Z91" s="70"/>
      <c r="AA91" s="70"/>
      <c r="AB91" s="70"/>
      <c r="AC91" s="70"/>
      <c r="AD91" s="71"/>
      <c r="AE91" s="71"/>
      <c r="AF91" s="81"/>
      <c r="AG91" s="7"/>
      <c r="AH91" s="7"/>
      <c r="AI91" s="7"/>
      <c r="AJ91" s="7"/>
      <c r="AK91" s="7"/>
      <c r="AL91" s="7"/>
      <c r="AM91" s="7"/>
      <c r="AN91" s="7"/>
      <c r="AO91" s="7"/>
      <c r="AP91" s="7"/>
      <c r="AQ91" s="7"/>
      <c r="AR91" s="61"/>
      <c r="AS91" s="61"/>
      <c r="AT91" s="61"/>
      <c r="AU91" s="7"/>
      <c r="AV91" s="7"/>
      <c r="AW91" s="7"/>
      <c r="AX91" s="7"/>
      <c r="AY91" s="7"/>
      <c r="AZ91" s="7"/>
      <c r="BA91" s="7"/>
      <c r="BB91" s="7"/>
      <c r="BC91" s="79"/>
      <c r="BD91" s="58"/>
      <c r="BE91" s="22" t="e">
        <f>VLOOKUP(A91,'Master List'!$K$37:$L$57,2,FALSE)</f>
        <v>#N/A</v>
      </c>
      <c r="BF91" s="22" t="e">
        <f>VLOOKUP(B91,'Master List'!$O$37:$P$124,2,FALSE)</f>
        <v>#N/A</v>
      </c>
      <c r="BG91" s="11" t="e">
        <f>VLOOKUP(A91,'Master List'!$K$37:$M$57,3,FALSE)</f>
        <v>#N/A</v>
      </c>
    </row>
    <row r="92" spans="1:59" ht="15" customHeight="1" thickBot="1" x14ac:dyDescent="0.3">
      <c r="A92" s="5"/>
      <c r="B92" s="5"/>
      <c r="C92" s="5"/>
      <c r="D92" s="5"/>
      <c r="E92" s="5"/>
      <c r="F92" s="5"/>
      <c r="G92" s="5"/>
      <c r="H92" s="5"/>
      <c r="I92" s="5"/>
      <c r="J92" s="5"/>
      <c r="K92" s="8"/>
      <c r="L92" s="57"/>
      <c r="M92" s="6"/>
      <c r="N92" s="6"/>
      <c r="O92" s="5"/>
      <c r="P92" s="6"/>
      <c r="Q92" s="6"/>
      <c r="R92" s="6"/>
      <c r="S92" s="6"/>
      <c r="T92" s="6"/>
      <c r="U92" s="5"/>
      <c r="V92" s="6"/>
      <c r="W92" s="6"/>
      <c r="X92" s="70"/>
      <c r="Y92" s="70"/>
      <c r="Z92" s="70"/>
      <c r="AA92" s="70"/>
      <c r="AB92" s="70"/>
      <c r="AC92" s="70"/>
      <c r="AD92" s="71"/>
      <c r="AE92" s="71"/>
      <c r="AF92" s="81"/>
      <c r="AG92" s="7"/>
      <c r="AH92" s="7"/>
      <c r="AI92" s="7"/>
      <c r="AJ92" s="7"/>
      <c r="AK92" s="7"/>
      <c r="AL92" s="7"/>
      <c r="AM92" s="7"/>
      <c r="AN92" s="7"/>
      <c r="AO92" s="7"/>
      <c r="AP92" s="7"/>
      <c r="AQ92" s="7"/>
      <c r="AR92" s="61"/>
      <c r="AS92" s="61"/>
      <c r="AT92" s="61"/>
      <c r="AU92" s="7"/>
      <c r="AV92" s="7"/>
      <c r="AW92" s="7"/>
      <c r="AX92" s="7"/>
      <c r="AY92" s="7"/>
      <c r="AZ92" s="7"/>
      <c r="BA92" s="7"/>
      <c r="BB92" s="7"/>
      <c r="BC92" s="79"/>
      <c r="BD92" s="58"/>
      <c r="BE92" s="22" t="e">
        <f>VLOOKUP(A92,'Master List'!$K$37:$L$57,2,FALSE)</f>
        <v>#N/A</v>
      </c>
      <c r="BF92" s="22" t="e">
        <f>VLOOKUP(B92,'Master List'!$O$37:$P$124,2,FALSE)</f>
        <v>#N/A</v>
      </c>
      <c r="BG92" s="11" t="e">
        <f>VLOOKUP(A92,'Master List'!$K$37:$M$57,3,FALSE)</f>
        <v>#N/A</v>
      </c>
    </row>
    <row r="93" spans="1:59" ht="15" customHeight="1" thickBot="1" x14ac:dyDescent="0.3">
      <c r="A93" s="5"/>
      <c r="B93" s="5"/>
      <c r="C93" s="5"/>
      <c r="D93" s="5"/>
      <c r="E93" s="5"/>
      <c r="F93" s="5"/>
      <c r="G93" s="5"/>
      <c r="H93" s="5"/>
      <c r="I93" s="5"/>
      <c r="J93" s="5"/>
      <c r="K93" s="8"/>
      <c r="L93" s="57"/>
      <c r="M93" s="6"/>
      <c r="N93" s="6"/>
      <c r="O93" s="5"/>
      <c r="P93" s="6"/>
      <c r="Q93" s="6"/>
      <c r="R93" s="6"/>
      <c r="S93" s="6"/>
      <c r="T93" s="6"/>
      <c r="U93" s="5"/>
      <c r="V93" s="6"/>
      <c r="W93" s="6"/>
      <c r="X93" s="70"/>
      <c r="Y93" s="70"/>
      <c r="Z93" s="70"/>
      <c r="AA93" s="70"/>
      <c r="AB93" s="70"/>
      <c r="AC93" s="70"/>
      <c r="AD93" s="71"/>
      <c r="AE93" s="71"/>
      <c r="AF93" s="81"/>
      <c r="AG93" s="7"/>
      <c r="AH93" s="7"/>
      <c r="AI93" s="7"/>
      <c r="AJ93" s="7"/>
      <c r="AK93" s="7"/>
      <c r="AL93" s="7"/>
      <c r="AM93" s="7"/>
      <c r="AN93" s="7"/>
      <c r="AO93" s="7"/>
      <c r="AP93" s="7"/>
      <c r="AQ93" s="7"/>
      <c r="AR93" s="61"/>
      <c r="AS93" s="61"/>
      <c r="AT93" s="61"/>
      <c r="AU93" s="7"/>
      <c r="AV93" s="7"/>
      <c r="AW93" s="7"/>
      <c r="AX93" s="7"/>
      <c r="AY93" s="7"/>
      <c r="AZ93" s="7"/>
      <c r="BA93" s="7"/>
      <c r="BB93" s="7"/>
      <c r="BC93" s="79"/>
      <c r="BD93" s="58"/>
      <c r="BE93" s="22" t="e">
        <f>VLOOKUP(A93,'Master List'!$K$37:$L$57,2,FALSE)</f>
        <v>#N/A</v>
      </c>
      <c r="BF93" s="22" t="e">
        <f>VLOOKUP(B93,'Master List'!$O$37:$P$124,2,FALSE)</f>
        <v>#N/A</v>
      </c>
      <c r="BG93" s="11" t="e">
        <f>VLOOKUP(A93,'Master List'!$K$37:$M$57,3,FALSE)</f>
        <v>#N/A</v>
      </c>
    </row>
    <row r="94" spans="1:59" ht="15" customHeight="1" thickBot="1" x14ac:dyDescent="0.3">
      <c r="A94" s="5"/>
      <c r="B94" s="5"/>
      <c r="C94" s="5"/>
      <c r="D94" s="5"/>
      <c r="E94" s="5"/>
      <c r="F94" s="5"/>
      <c r="G94" s="5"/>
      <c r="H94" s="5"/>
      <c r="I94" s="5"/>
      <c r="J94" s="5"/>
      <c r="K94" s="8"/>
      <c r="L94" s="57"/>
      <c r="M94" s="6"/>
      <c r="N94" s="6"/>
      <c r="O94" s="5"/>
      <c r="P94" s="6"/>
      <c r="Q94" s="6"/>
      <c r="R94" s="6"/>
      <c r="S94" s="6"/>
      <c r="T94" s="6"/>
      <c r="U94" s="5"/>
      <c r="V94" s="6"/>
      <c r="W94" s="6"/>
      <c r="X94" s="70"/>
      <c r="Y94" s="70"/>
      <c r="Z94" s="70"/>
      <c r="AA94" s="70"/>
      <c r="AB94" s="70"/>
      <c r="AC94" s="70"/>
      <c r="AD94" s="71"/>
      <c r="AE94" s="71"/>
      <c r="AF94" s="81"/>
      <c r="AG94" s="7"/>
      <c r="AH94" s="7"/>
      <c r="AI94" s="7"/>
      <c r="AJ94" s="7"/>
      <c r="AK94" s="7"/>
      <c r="AL94" s="7"/>
      <c r="AM94" s="7"/>
      <c r="AN94" s="7"/>
      <c r="AO94" s="7"/>
      <c r="AP94" s="7"/>
      <c r="AQ94" s="7"/>
      <c r="AR94" s="61"/>
      <c r="AS94" s="61"/>
      <c r="AT94" s="61"/>
      <c r="AU94" s="7"/>
      <c r="AV94" s="7"/>
      <c r="AW94" s="7"/>
      <c r="AX94" s="7"/>
      <c r="AY94" s="7"/>
      <c r="AZ94" s="7"/>
      <c r="BA94" s="7"/>
      <c r="BB94" s="7"/>
      <c r="BC94" s="79"/>
      <c r="BD94" s="58"/>
      <c r="BE94" s="22" t="e">
        <f>VLOOKUP(A94,'Master List'!$K$37:$L$57,2,FALSE)</f>
        <v>#N/A</v>
      </c>
      <c r="BF94" s="22" t="e">
        <f>VLOOKUP(B94,'Master List'!$O$37:$P$124,2,FALSE)</f>
        <v>#N/A</v>
      </c>
      <c r="BG94" s="11" t="e">
        <f>VLOOKUP(A94,'Master List'!$K$37:$M$57,3,FALSE)</f>
        <v>#N/A</v>
      </c>
    </row>
    <row r="95" spans="1:59" ht="15" customHeight="1" thickBot="1" x14ac:dyDescent="0.3">
      <c r="A95" s="5"/>
      <c r="B95" s="5"/>
      <c r="C95" s="5"/>
      <c r="D95" s="5"/>
      <c r="E95" s="5"/>
      <c r="F95" s="5"/>
      <c r="G95" s="5"/>
      <c r="H95" s="5"/>
      <c r="I95" s="5"/>
      <c r="J95" s="5"/>
      <c r="K95" s="8"/>
      <c r="L95" s="57"/>
      <c r="M95" s="6"/>
      <c r="N95" s="6"/>
      <c r="O95" s="5"/>
      <c r="P95" s="6"/>
      <c r="Q95" s="6"/>
      <c r="R95" s="6"/>
      <c r="S95" s="6"/>
      <c r="T95" s="6"/>
      <c r="U95" s="5"/>
      <c r="V95" s="6"/>
      <c r="W95" s="6"/>
      <c r="X95" s="70"/>
      <c r="Y95" s="70"/>
      <c r="Z95" s="70"/>
      <c r="AA95" s="70"/>
      <c r="AB95" s="70"/>
      <c r="AC95" s="70"/>
      <c r="AD95" s="71"/>
      <c r="AE95" s="71"/>
      <c r="AF95" s="81"/>
      <c r="AG95" s="7"/>
      <c r="AH95" s="7"/>
      <c r="AI95" s="7"/>
      <c r="AJ95" s="7"/>
      <c r="AK95" s="7"/>
      <c r="AL95" s="7"/>
      <c r="AM95" s="7"/>
      <c r="AN95" s="7"/>
      <c r="AO95" s="7"/>
      <c r="AP95" s="7"/>
      <c r="AQ95" s="7"/>
      <c r="AR95" s="61"/>
      <c r="AS95" s="61"/>
      <c r="AT95" s="61"/>
      <c r="AU95" s="7"/>
      <c r="AV95" s="7"/>
      <c r="AW95" s="7"/>
      <c r="AX95" s="7"/>
      <c r="AY95" s="7"/>
      <c r="AZ95" s="7"/>
      <c r="BA95" s="7"/>
      <c r="BB95" s="7"/>
      <c r="BC95" s="79"/>
      <c r="BD95" s="58"/>
      <c r="BE95" s="22" t="e">
        <f>VLOOKUP(A95,'Master List'!$K$37:$L$57,2,FALSE)</f>
        <v>#N/A</v>
      </c>
      <c r="BF95" s="22" t="e">
        <f>VLOOKUP(B95,'Master List'!$O$37:$P$124,2,FALSE)</f>
        <v>#N/A</v>
      </c>
      <c r="BG95" s="11" t="e">
        <f>VLOOKUP(A95,'Master List'!$K$37:$M$57,3,FALSE)</f>
        <v>#N/A</v>
      </c>
    </row>
    <row r="96" spans="1:59" ht="15" customHeight="1" thickBot="1" x14ac:dyDescent="0.3">
      <c r="A96" s="5"/>
      <c r="B96" s="5"/>
      <c r="C96" s="5"/>
      <c r="D96" s="5"/>
      <c r="E96" s="5"/>
      <c r="F96" s="5"/>
      <c r="G96" s="5"/>
      <c r="H96" s="5"/>
      <c r="I96" s="5"/>
      <c r="J96" s="5"/>
      <c r="K96" s="8"/>
      <c r="L96" s="57"/>
      <c r="M96" s="6"/>
      <c r="N96" s="6"/>
      <c r="O96" s="5"/>
      <c r="P96" s="6"/>
      <c r="Q96" s="6"/>
      <c r="R96" s="6"/>
      <c r="S96" s="6"/>
      <c r="T96" s="6"/>
      <c r="U96" s="5"/>
      <c r="V96" s="6"/>
      <c r="W96" s="6"/>
      <c r="X96" s="70"/>
      <c r="Y96" s="70"/>
      <c r="Z96" s="70"/>
      <c r="AA96" s="70"/>
      <c r="AB96" s="70"/>
      <c r="AC96" s="70"/>
      <c r="AD96" s="71"/>
      <c r="AE96" s="71"/>
      <c r="AF96" s="81"/>
      <c r="AG96" s="7"/>
      <c r="AH96" s="7"/>
      <c r="AI96" s="7"/>
      <c r="AJ96" s="7"/>
      <c r="AK96" s="7"/>
      <c r="AL96" s="7"/>
      <c r="AM96" s="7"/>
      <c r="AN96" s="7"/>
      <c r="AO96" s="7"/>
      <c r="AP96" s="7"/>
      <c r="AQ96" s="7"/>
      <c r="AR96" s="61"/>
      <c r="AS96" s="61"/>
      <c r="AT96" s="61"/>
      <c r="AU96" s="7"/>
      <c r="AV96" s="7"/>
      <c r="AW96" s="7"/>
      <c r="AX96" s="7"/>
      <c r="AY96" s="7"/>
      <c r="AZ96" s="7"/>
      <c r="BA96" s="7"/>
      <c r="BB96" s="7"/>
      <c r="BC96" s="79"/>
      <c r="BD96" s="58"/>
      <c r="BE96" s="22" t="e">
        <f>VLOOKUP(A96,'Master List'!$K$37:$L$57,2,FALSE)</f>
        <v>#N/A</v>
      </c>
      <c r="BF96" s="22" t="e">
        <f>VLOOKUP(B96,'Master List'!$O$37:$P$124,2,FALSE)</f>
        <v>#N/A</v>
      </c>
      <c r="BG96" s="11" t="e">
        <f>VLOOKUP(A96,'Master List'!$K$37:$M$57,3,FALSE)</f>
        <v>#N/A</v>
      </c>
    </row>
    <row r="97" spans="1:59" ht="15" customHeight="1" thickBot="1" x14ac:dyDescent="0.3">
      <c r="A97" s="5"/>
      <c r="B97" s="5"/>
      <c r="C97" s="5"/>
      <c r="D97" s="5"/>
      <c r="E97" s="5"/>
      <c r="F97" s="5"/>
      <c r="G97" s="5"/>
      <c r="H97" s="5"/>
      <c r="I97" s="5"/>
      <c r="J97" s="5"/>
      <c r="K97" s="8"/>
      <c r="L97" s="57"/>
      <c r="M97" s="6"/>
      <c r="N97" s="6"/>
      <c r="O97" s="5"/>
      <c r="P97" s="6"/>
      <c r="Q97" s="6"/>
      <c r="R97" s="6"/>
      <c r="S97" s="6"/>
      <c r="T97" s="6"/>
      <c r="U97" s="5"/>
      <c r="V97" s="6"/>
      <c r="W97" s="6"/>
      <c r="X97" s="70"/>
      <c r="Y97" s="70"/>
      <c r="Z97" s="70"/>
      <c r="AA97" s="70"/>
      <c r="AB97" s="70"/>
      <c r="AC97" s="70"/>
      <c r="AD97" s="71"/>
      <c r="AE97" s="71"/>
      <c r="AF97" s="81"/>
      <c r="AG97" s="7"/>
      <c r="AH97" s="7"/>
      <c r="AI97" s="7"/>
      <c r="AJ97" s="7"/>
      <c r="AK97" s="7"/>
      <c r="AL97" s="7"/>
      <c r="AM97" s="7"/>
      <c r="AN97" s="7"/>
      <c r="AO97" s="7"/>
      <c r="AP97" s="7"/>
      <c r="AQ97" s="7"/>
      <c r="AR97" s="61"/>
      <c r="AS97" s="61"/>
      <c r="AT97" s="61"/>
      <c r="AU97" s="7"/>
      <c r="AV97" s="7"/>
      <c r="AW97" s="7"/>
      <c r="AX97" s="7"/>
      <c r="AY97" s="7"/>
      <c r="AZ97" s="7"/>
      <c r="BA97" s="7"/>
      <c r="BB97" s="7"/>
      <c r="BC97" s="79"/>
      <c r="BD97" s="58"/>
      <c r="BE97" s="22" t="e">
        <f>VLOOKUP(A97,'Master List'!$K$37:$L$57,2,FALSE)</f>
        <v>#N/A</v>
      </c>
      <c r="BF97" s="22" t="e">
        <f>VLOOKUP(B97,'Master List'!$O$37:$P$124,2,FALSE)</f>
        <v>#N/A</v>
      </c>
      <c r="BG97" s="11" t="e">
        <f>VLOOKUP(A97,'Master List'!$K$37:$M$57,3,FALSE)</f>
        <v>#N/A</v>
      </c>
    </row>
    <row r="98" spans="1:59" ht="15" customHeight="1" thickBot="1" x14ac:dyDescent="0.3">
      <c r="A98" s="5"/>
      <c r="B98" s="5"/>
      <c r="C98" s="5"/>
      <c r="D98" s="5"/>
      <c r="E98" s="5"/>
      <c r="F98" s="5"/>
      <c r="G98" s="5"/>
      <c r="H98" s="5"/>
      <c r="I98" s="5"/>
      <c r="J98" s="5"/>
      <c r="K98" s="8"/>
      <c r="L98" s="57"/>
      <c r="M98" s="6"/>
      <c r="N98" s="6"/>
      <c r="O98" s="5"/>
      <c r="P98" s="6"/>
      <c r="Q98" s="6"/>
      <c r="R98" s="6"/>
      <c r="S98" s="6"/>
      <c r="T98" s="6"/>
      <c r="U98" s="5"/>
      <c r="V98" s="6"/>
      <c r="W98" s="6"/>
      <c r="X98" s="70"/>
      <c r="Y98" s="70"/>
      <c r="Z98" s="70"/>
      <c r="AA98" s="70"/>
      <c r="AB98" s="70"/>
      <c r="AC98" s="70"/>
      <c r="AD98" s="71"/>
      <c r="AE98" s="71"/>
      <c r="AF98" s="81"/>
      <c r="AG98" s="7"/>
      <c r="AH98" s="7"/>
      <c r="AI98" s="7"/>
      <c r="AJ98" s="7"/>
      <c r="AK98" s="7"/>
      <c r="AL98" s="7"/>
      <c r="AM98" s="7"/>
      <c r="AN98" s="7"/>
      <c r="AO98" s="7"/>
      <c r="AP98" s="7"/>
      <c r="AQ98" s="7"/>
      <c r="AR98" s="61"/>
      <c r="AS98" s="61"/>
      <c r="AT98" s="61"/>
      <c r="AU98" s="7"/>
      <c r="AV98" s="7"/>
      <c r="AW98" s="7"/>
      <c r="AX98" s="7"/>
      <c r="AY98" s="7"/>
      <c r="AZ98" s="7"/>
      <c r="BA98" s="7"/>
      <c r="BB98" s="7"/>
      <c r="BC98" s="79"/>
      <c r="BD98" s="58"/>
      <c r="BE98" s="22" t="e">
        <f>VLOOKUP(A98,'Master List'!$K$37:$L$57,2,FALSE)</f>
        <v>#N/A</v>
      </c>
      <c r="BF98" s="22" t="e">
        <f>VLOOKUP(B98,'Master List'!$O$37:$P$124,2,FALSE)</f>
        <v>#N/A</v>
      </c>
      <c r="BG98" s="11" t="e">
        <f>VLOOKUP(A98,'Master List'!$K$37:$M$57,3,FALSE)</f>
        <v>#N/A</v>
      </c>
    </row>
    <row r="99" spans="1:59" ht="15" customHeight="1" thickBot="1" x14ac:dyDescent="0.3">
      <c r="A99" s="5"/>
      <c r="B99" s="5"/>
      <c r="C99" s="5"/>
      <c r="D99" s="5"/>
      <c r="E99" s="5"/>
      <c r="F99" s="5"/>
      <c r="G99" s="5"/>
      <c r="H99" s="5"/>
      <c r="I99" s="5"/>
      <c r="J99" s="5"/>
      <c r="K99" s="8"/>
      <c r="L99" s="57"/>
      <c r="M99" s="6"/>
      <c r="N99" s="6"/>
      <c r="O99" s="5"/>
      <c r="P99" s="6"/>
      <c r="Q99" s="6"/>
      <c r="R99" s="6"/>
      <c r="S99" s="6"/>
      <c r="T99" s="6"/>
      <c r="U99" s="5"/>
      <c r="V99" s="6"/>
      <c r="W99" s="6"/>
      <c r="X99" s="70"/>
      <c r="Y99" s="70"/>
      <c r="Z99" s="70"/>
      <c r="AA99" s="70"/>
      <c r="AB99" s="70"/>
      <c r="AC99" s="70"/>
      <c r="AD99" s="71"/>
      <c r="AE99" s="71"/>
      <c r="AF99" s="81"/>
      <c r="AG99" s="7"/>
      <c r="AH99" s="7"/>
      <c r="AI99" s="7"/>
      <c r="AJ99" s="7"/>
      <c r="AK99" s="7"/>
      <c r="AL99" s="7"/>
      <c r="AM99" s="7"/>
      <c r="AN99" s="7"/>
      <c r="AO99" s="7"/>
      <c r="AP99" s="7"/>
      <c r="AQ99" s="7"/>
      <c r="AR99" s="61"/>
      <c r="AS99" s="61"/>
      <c r="AT99" s="61"/>
      <c r="AU99" s="7"/>
      <c r="AV99" s="7"/>
      <c r="AW99" s="7"/>
      <c r="AX99" s="7"/>
      <c r="AY99" s="7"/>
      <c r="AZ99" s="7"/>
      <c r="BA99" s="7"/>
      <c r="BB99" s="7"/>
      <c r="BC99" s="79"/>
      <c r="BD99" s="58"/>
      <c r="BE99" s="22" t="e">
        <f>VLOOKUP(A99,'Master List'!$K$37:$L$57,2,FALSE)</f>
        <v>#N/A</v>
      </c>
      <c r="BF99" s="22" t="e">
        <f>VLOOKUP(B99,'Master List'!$O$37:$P$124,2,FALSE)</f>
        <v>#N/A</v>
      </c>
      <c r="BG99" s="11" t="e">
        <f>VLOOKUP(A99,'Master List'!$K$37:$M$57,3,FALSE)</f>
        <v>#N/A</v>
      </c>
    </row>
    <row r="100" spans="1:59" ht="15" customHeight="1" thickBot="1" x14ac:dyDescent="0.3">
      <c r="A100" s="5"/>
      <c r="B100" s="5"/>
      <c r="C100" s="5"/>
      <c r="D100" s="5"/>
      <c r="E100" s="5"/>
      <c r="F100" s="5"/>
      <c r="G100" s="5"/>
      <c r="H100" s="5"/>
      <c r="I100" s="5"/>
      <c r="J100" s="5"/>
      <c r="K100" s="8"/>
      <c r="L100" s="57"/>
      <c r="M100" s="6"/>
      <c r="N100" s="6"/>
      <c r="O100" s="5"/>
      <c r="P100" s="6"/>
      <c r="Q100" s="6"/>
      <c r="R100" s="6"/>
      <c r="S100" s="6"/>
      <c r="T100" s="6"/>
      <c r="U100" s="5"/>
      <c r="V100" s="6"/>
      <c r="W100" s="6"/>
      <c r="X100" s="70"/>
      <c r="Y100" s="70"/>
      <c r="Z100" s="70"/>
      <c r="AA100" s="70"/>
      <c r="AB100" s="70"/>
      <c r="AC100" s="70"/>
      <c r="AD100" s="71"/>
      <c r="AE100" s="71"/>
      <c r="AF100" s="81"/>
      <c r="AG100" s="7"/>
      <c r="AH100" s="7"/>
      <c r="AI100" s="7"/>
      <c r="AJ100" s="7"/>
      <c r="AK100" s="7"/>
      <c r="AL100" s="7"/>
      <c r="AM100" s="7"/>
      <c r="AN100" s="7"/>
      <c r="AO100" s="7"/>
      <c r="AP100" s="7"/>
      <c r="AQ100" s="7"/>
      <c r="AR100" s="61"/>
      <c r="AS100" s="61"/>
      <c r="AT100" s="61"/>
      <c r="AU100" s="7"/>
      <c r="AV100" s="7"/>
      <c r="AW100" s="7"/>
      <c r="AX100" s="7"/>
      <c r="AY100" s="7"/>
      <c r="AZ100" s="7"/>
      <c r="BA100" s="7"/>
      <c r="BB100" s="7"/>
      <c r="BC100" s="79"/>
      <c r="BD100" s="58"/>
      <c r="BE100" s="22" t="e">
        <f>VLOOKUP(A100,'Master List'!$K$37:$L$57,2,FALSE)</f>
        <v>#N/A</v>
      </c>
      <c r="BF100" s="22" t="e">
        <f>VLOOKUP(B100,'Master List'!$O$37:$P$124,2,FALSE)</f>
        <v>#N/A</v>
      </c>
      <c r="BG100" s="11" t="e">
        <f>VLOOKUP(A100,'Master List'!$K$37:$M$57,3,FALSE)</f>
        <v>#N/A</v>
      </c>
    </row>
    <row r="101" spans="1:59" ht="15" customHeight="1" thickBot="1" x14ac:dyDescent="0.3">
      <c r="A101" s="5"/>
      <c r="B101" s="5"/>
      <c r="C101" s="5"/>
      <c r="D101" s="5"/>
      <c r="E101" s="5"/>
      <c r="F101" s="5"/>
      <c r="G101" s="5"/>
      <c r="H101" s="5"/>
      <c r="I101" s="5"/>
      <c r="J101" s="5"/>
      <c r="K101" s="8"/>
      <c r="L101" s="57"/>
      <c r="M101" s="6"/>
      <c r="N101" s="6"/>
      <c r="O101" s="5"/>
      <c r="P101" s="6"/>
      <c r="Q101" s="6"/>
      <c r="R101" s="6"/>
      <c r="S101" s="6"/>
      <c r="T101" s="6"/>
      <c r="U101" s="5"/>
      <c r="V101" s="6"/>
      <c r="W101" s="6"/>
      <c r="X101" s="70"/>
      <c r="Y101" s="70"/>
      <c r="Z101" s="70"/>
      <c r="AA101" s="70"/>
      <c r="AB101" s="70"/>
      <c r="AC101" s="70"/>
      <c r="AD101" s="71"/>
      <c r="AE101" s="71"/>
      <c r="AF101" s="81"/>
      <c r="AG101" s="7"/>
      <c r="AH101" s="7"/>
      <c r="AI101" s="7"/>
      <c r="AJ101" s="7"/>
      <c r="AK101" s="7"/>
      <c r="AL101" s="7"/>
      <c r="AM101" s="7"/>
      <c r="AN101" s="7"/>
      <c r="AO101" s="7"/>
      <c r="AP101" s="7"/>
      <c r="AQ101" s="7"/>
      <c r="AR101" s="61"/>
      <c r="AS101" s="61"/>
      <c r="AT101" s="61"/>
      <c r="AU101" s="7"/>
      <c r="AV101" s="7"/>
      <c r="AW101" s="7"/>
      <c r="AX101" s="7"/>
      <c r="AY101" s="7"/>
      <c r="AZ101" s="7"/>
      <c r="BA101" s="7"/>
      <c r="BB101" s="7"/>
      <c r="BC101" s="79"/>
      <c r="BD101" s="58"/>
      <c r="BE101" s="22" t="e">
        <f>VLOOKUP(A101,'Master List'!$K$37:$L$57,2,FALSE)</f>
        <v>#N/A</v>
      </c>
      <c r="BF101" s="22" t="e">
        <f>VLOOKUP(B101,'Master List'!$O$37:$P$124,2,FALSE)</f>
        <v>#N/A</v>
      </c>
      <c r="BG101" s="11" t="e">
        <f>VLOOKUP(A101,'Master List'!$K$37:$M$57,3,FALSE)</f>
        <v>#N/A</v>
      </c>
    </row>
    <row r="102" spans="1:59" ht="15" customHeight="1" thickBot="1" x14ac:dyDescent="0.3">
      <c r="A102" s="5"/>
      <c r="B102" s="5"/>
      <c r="C102" s="5"/>
      <c r="D102" s="5"/>
      <c r="E102" s="5"/>
      <c r="F102" s="5"/>
      <c r="G102" s="5"/>
      <c r="H102" s="5"/>
      <c r="I102" s="5"/>
      <c r="J102" s="5"/>
      <c r="K102" s="8"/>
      <c r="L102" s="57"/>
      <c r="M102" s="6"/>
      <c r="N102" s="6"/>
      <c r="O102" s="5"/>
      <c r="P102" s="6"/>
      <c r="Q102" s="6"/>
      <c r="R102" s="6"/>
      <c r="S102" s="6"/>
      <c r="T102" s="6"/>
      <c r="U102" s="5"/>
      <c r="V102" s="6"/>
      <c r="W102" s="6"/>
      <c r="X102" s="70"/>
      <c r="Y102" s="70"/>
      <c r="Z102" s="70"/>
      <c r="AA102" s="70"/>
      <c r="AB102" s="70"/>
      <c r="AC102" s="70"/>
      <c r="AD102" s="71"/>
      <c r="AE102" s="71"/>
      <c r="AF102" s="81"/>
      <c r="AG102" s="7"/>
      <c r="AH102" s="7"/>
      <c r="AI102" s="7"/>
      <c r="AJ102" s="7"/>
      <c r="AK102" s="7"/>
      <c r="AL102" s="7"/>
      <c r="AM102" s="7"/>
      <c r="AN102" s="7"/>
      <c r="AO102" s="7"/>
      <c r="AP102" s="7"/>
      <c r="AQ102" s="7"/>
      <c r="AR102" s="61"/>
      <c r="AS102" s="61"/>
      <c r="AT102" s="61"/>
      <c r="AU102" s="7"/>
      <c r="AV102" s="7"/>
      <c r="AW102" s="7"/>
      <c r="AX102" s="7"/>
      <c r="AY102" s="7"/>
      <c r="AZ102" s="7"/>
      <c r="BA102" s="7"/>
      <c r="BB102" s="7"/>
      <c r="BC102" s="79"/>
      <c r="BD102" s="58"/>
      <c r="BE102" s="22" t="e">
        <f>VLOOKUP(A102,'Master List'!$K$37:$L$57,2,FALSE)</f>
        <v>#N/A</v>
      </c>
      <c r="BF102" s="22" t="e">
        <f>VLOOKUP(B102,'Master List'!$O$37:$P$124,2,FALSE)</f>
        <v>#N/A</v>
      </c>
      <c r="BG102" s="11" t="e">
        <f>VLOOKUP(A102,'Master List'!$K$37:$M$57,3,FALSE)</f>
        <v>#N/A</v>
      </c>
    </row>
    <row r="103" spans="1:59" ht="15" customHeight="1" thickBot="1" x14ac:dyDescent="0.3">
      <c r="A103" s="5"/>
      <c r="B103" s="5"/>
      <c r="C103" s="5"/>
      <c r="D103" s="5"/>
      <c r="E103" s="5"/>
      <c r="F103" s="5"/>
      <c r="G103" s="5"/>
      <c r="H103" s="5"/>
      <c r="I103" s="5"/>
      <c r="J103" s="5"/>
      <c r="K103" s="8"/>
      <c r="L103" s="57"/>
      <c r="M103" s="6"/>
      <c r="N103" s="6"/>
      <c r="O103" s="5"/>
      <c r="P103" s="6"/>
      <c r="Q103" s="6"/>
      <c r="R103" s="6"/>
      <c r="S103" s="6"/>
      <c r="T103" s="6"/>
      <c r="U103" s="5"/>
      <c r="V103" s="6"/>
      <c r="W103" s="6"/>
      <c r="X103" s="70"/>
      <c r="Y103" s="70"/>
      <c r="Z103" s="70"/>
      <c r="AA103" s="70"/>
      <c r="AB103" s="70"/>
      <c r="AC103" s="70"/>
      <c r="AD103" s="71"/>
      <c r="AE103" s="71"/>
      <c r="AF103" s="81"/>
      <c r="AG103" s="7"/>
      <c r="AH103" s="7"/>
      <c r="AI103" s="7"/>
      <c r="AJ103" s="7"/>
      <c r="AK103" s="7"/>
      <c r="AL103" s="7"/>
      <c r="AM103" s="7"/>
      <c r="AN103" s="7"/>
      <c r="AO103" s="7"/>
      <c r="AP103" s="7"/>
      <c r="AQ103" s="7"/>
      <c r="AR103" s="61"/>
      <c r="AS103" s="61"/>
      <c r="AT103" s="61"/>
      <c r="AU103" s="7"/>
      <c r="AV103" s="7"/>
      <c r="AW103" s="7"/>
      <c r="AX103" s="7"/>
      <c r="AY103" s="7"/>
      <c r="AZ103" s="7"/>
      <c r="BA103" s="7"/>
      <c r="BB103" s="7"/>
      <c r="BC103" s="79"/>
      <c r="BD103" s="58"/>
      <c r="BE103" s="22" t="e">
        <f>VLOOKUP(A103,'Master List'!$K$37:$L$57,2,FALSE)</f>
        <v>#N/A</v>
      </c>
      <c r="BF103" s="22" t="e">
        <f>VLOOKUP(B103,'Master List'!$O$37:$P$124,2,FALSE)</f>
        <v>#N/A</v>
      </c>
      <c r="BG103" s="11" t="e">
        <f>VLOOKUP(A103,'Master List'!$K$37:$M$57,3,FALSE)</f>
        <v>#N/A</v>
      </c>
    </row>
    <row r="104" spans="1:59" ht="15" customHeight="1" thickBot="1" x14ac:dyDescent="0.3">
      <c r="A104" s="5"/>
      <c r="B104" s="5"/>
      <c r="C104" s="5"/>
      <c r="D104" s="5"/>
      <c r="E104" s="5"/>
      <c r="F104" s="5"/>
      <c r="G104" s="5"/>
      <c r="H104" s="5"/>
      <c r="I104" s="5"/>
      <c r="J104" s="5"/>
      <c r="K104" s="8"/>
      <c r="L104" s="57"/>
      <c r="M104" s="6"/>
      <c r="N104" s="6"/>
      <c r="O104" s="5"/>
      <c r="P104" s="6"/>
      <c r="Q104" s="6"/>
      <c r="R104" s="6"/>
      <c r="S104" s="6"/>
      <c r="T104" s="6"/>
      <c r="U104" s="5"/>
      <c r="V104" s="6"/>
      <c r="W104" s="6"/>
      <c r="X104" s="70"/>
      <c r="Y104" s="70"/>
      <c r="Z104" s="70"/>
      <c r="AA104" s="70"/>
      <c r="AB104" s="70"/>
      <c r="AC104" s="70"/>
      <c r="AD104" s="71"/>
      <c r="AE104" s="71"/>
      <c r="AF104" s="81"/>
      <c r="AG104" s="7"/>
      <c r="AH104" s="7"/>
      <c r="AI104" s="7"/>
      <c r="AJ104" s="7"/>
      <c r="AK104" s="7"/>
      <c r="AL104" s="7"/>
      <c r="AM104" s="7"/>
      <c r="AN104" s="7"/>
      <c r="AO104" s="7"/>
      <c r="AP104" s="7"/>
      <c r="AQ104" s="7"/>
      <c r="AR104" s="61"/>
      <c r="AS104" s="61"/>
      <c r="AT104" s="61"/>
      <c r="AU104" s="7"/>
      <c r="AV104" s="7"/>
      <c r="AW104" s="7"/>
      <c r="AX104" s="7"/>
      <c r="AY104" s="7"/>
      <c r="AZ104" s="7"/>
      <c r="BA104" s="7"/>
      <c r="BB104" s="7"/>
      <c r="BC104" s="79"/>
      <c r="BD104" s="58"/>
      <c r="BE104" s="22" t="e">
        <f>VLOOKUP(A104,'Master List'!$K$37:$L$57,2,FALSE)</f>
        <v>#N/A</v>
      </c>
      <c r="BF104" s="22" t="e">
        <f>VLOOKUP(B104,'Master List'!$O$37:$P$124,2,FALSE)</f>
        <v>#N/A</v>
      </c>
      <c r="BG104" s="11" t="e">
        <f>VLOOKUP(A104,'Master List'!$K$37:$M$57,3,FALSE)</f>
        <v>#N/A</v>
      </c>
    </row>
    <row r="105" spans="1:59" ht="15" customHeight="1" thickBot="1" x14ac:dyDescent="0.3">
      <c r="A105" s="5"/>
      <c r="B105" s="5"/>
      <c r="C105" s="5"/>
      <c r="D105" s="5"/>
      <c r="E105" s="5"/>
      <c r="F105" s="5"/>
      <c r="G105" s="5"/>
      <c r="H105" s="5"/>
      <c r="I105" s="5"/>
      <c r="J105" s="5"/>
      <c r="K105" s="8"/>
      <c r="L105" s="57"/>
      <c r="M105" s="6"/>
      <c r="N105" s="6"/>
      <c r="O105" s="5"/>
      <c r="P105" s="6"/>
      <c r="Q105" s="6"/>
      <c r="R105" s="6"/>
      <c r="S105" s="6"/>
      <c r="T105" s="6"/>
      <c r="U105" s="5"/>
      <c r="V105" s="6"/>
      <c r="W105" s="6"/>
      <c r="X105" s="70"/>
      <c r="Y105" s="70"/>
      <c r="Z105" s="70"/>
      <c r="AA105" s="70"/>
      <c r="AB105" s="70"/>
      <c r="AC105" s="70"/>
      <c r="AD105" s="71"/>
      <c r="AE105" s="71"/>
      <c r="AF105" s="81"/>
      <c r="AG105" s="7"/>
      <c r="AH105" s="7"/>
      <c r="AI105" s="7"/>
      <c r="AJ105" s="7"/>
      <c r="AK105" s="7"/>
      <c r="AL105" s="7"/>
      <c r="AM105" s="7"/>
      <c r="AN105" s="7"/>
      <c r="AO105" s="7"/>
      <c r="AP105" s="7"/>
      <c r="AQ105" s="7"/>
      <c r="AR105" s="61"/>
      <c r="AS105" s="61"/>
      <c r="AT105" s="61"/>
      <c r="AU105" s="7"/>
      <c r="AV105" s="7"/>
      <c r="AW105" s="7"/>
      <c r="AX105" s="7"/>
      <c r="AY105" s="7"/>
      <c r="AZ105" s="7"/>
      <c r="BA105" s="7"/>
      <c r="BB105" s="7"/>
      <c r="BC105" s="79"/>
      <c r="BD105" s="58"/>
      <c r="BE105" s="22" t="e">
        <f>VLOOKUP(A105,'Master List'!$K$37:$L$57,2,FALSE)</f>
        <v>#N/A</v>
      </c>
      <c r="BF105" s="22" t="e">
        <f>VLOOKUP(B105,'Master List'!$O$37:$P$124,2,FALSE)</f>
        <v>#N/A</v>
      </c>
      <c r="BG105" s="11" t="e">
        <f>VLOOKUP(A105,'Master List'!$K$37:$M$57,3,FALSE)</f>
        <v>#N/A</v>
      </c>
    </row>
    <row r="106" spans="1:59" ht="15" customHeight="1" thickBot="1" x14ac:dyDescent="0.3">
      <c r="A106" s="5"/>
      <c r="B106" s="5"/>
      <c r="C106" s="5"/>
      <c r="D106" s="5"/>
      <c r="E106" s="5"/>
      <c r="F106" s="5"/>
      <c r="G106" s="5"/>
      <c r="H106" s="5"/>
      <c r="I106" s="5"/>
      <c r="J106" s="5"/>
      <c r="K106" s="8"/>
      <c r="L106" s="57"/>
      <c r="M106" s="6"/>
      <c r="N106" s="6"/>
      <c r="O106" s="5"/>
      <c r="P106" s="6"/>
      <c r="Q106" s="6"/>
      <c r="R106" s="6"/>
      <c r="S106" s="6"/>
      <c r="T106" s="6"/>
      <c r="U106" s="5"/>
      <c r="V106" s="6"/>
      <c r="W106" s="6"/>
      <c r="X106" s="70"/>
      <c r="Y106" s="70"/>
      <c r="Z106" s="70"/>
      <c r="AA106" s="70"/>
      <c r="AB106" s="70"/>
      <c r="AC106" s="70"/>
      <c r="AD106" s="71"/>
      <c r="AE106" s="71"/>
      <c r="AF106" s="81"/>
      <c r="AG106" s="7"/>
      <c r="AH106" s="7"/>
      <c r="AI106" s="7"/>
      <c r="AJ106" s="7"/>
      <c r="AK106" s="7"/>
      <c r="AL106" s="7"/>
      <c r="AM106" s="7"/>
      <c r="AN106" s="7"/>
      <c r="AO106" s="7"/>
      <c r="AP106" s="7"/>
      <c r="AQ106" s="7"/>
      <c r="AR106" s="61"/>
      <c r="AS106" s="61"/>
      <c r="AT106" s="61"/>
      <c r="AU106" s="7"/>
      <c r="AV106" s="7"/>
      <c r="AW106" s="7"/>
      <c r="AX106" s="7"/>
      <c r="AY106" s="7"/>
      <c r="AZ106" s="7"/>
      <c r="BA106" s="7"/>
      <c r="BB106" s="7"/>
      <c r="BC106" s="79"/>
      <c r="BD106" s="58"/>
      <c r="BE106" s="22" t="e">
        <f>VLOOKUP(A106,'Master List'!$K$37:$L$57,2,FALSE)</f>
        <v>#N/A</v>
      </c>
      <c r="BF106" s="22" t="e">
        <f>VLOOKUP(B106,'Master List'!$O$37:$P$124,2,FALSE)</f>
        <v>#N/A</v>
      </c>
      <c r="BG106" s="11" t="e">
        <f>VLOOKUP(A106,'Master List'!$K$37:$M$57,3,FALSE)</f>
        <v>#N/A</v>
      </c>
    </row>
    <row r="107" spans="1:59" ht="15" customHeight="1" thickBot="1" x14ac:dyDescent="0.3">
      <c r="A107" s="5"/>
      <c r="B107" s="5"/>
      <c r="C107" s="5"/>
      <c r="D107" s="5"/>
      <c r="E107" s="5"/>
      <c r="F107" s="5"/>
      <c r="G107" s="5"/>
      <c r="H107" s="5"/>
      <c r="I107" s="5"/>
      <c r="J107" s="5"/>
      <c r="K107" s="8"/>
      <c r="L107" s="57"/>
      <c r="M107" s="6"/>
      <c r="N107" s="6"/>
      <c r="O107" s="5"/>
      <c r="P107" s="6"/>
      <c r="Q107" s="6"/>
      <c r="R107" s="6"/>
      <c r="S107" s="6"/>
      <c r="T107" s="6"/>
      <c r="U107" s="5"/>
      <c r="V107" s="6"/>
      <c r="W107" s="6"/>
      <c r="X107" s="70"/>
      <c r="Y107" s="70"/>
      <c r="Z107" s="70"/>
      <c r="AA107" s="70"/>
      <c r="AB107" s="70"/>
      <c r="AC107" s="70"/>
      <c r="AD107" s="71"/>
      <c r="AE107" s="71"/>
      <c r="AF107" s="81"/>
      <c r="AG107" s="7"/>
      <c r="AH107" s="7"/>
      <c r="AI107" s="7"/>
      <c r="AJ107" s="7"/>
      <c r="AK107" s="7"/>
      <c r="AL107" s="7"/>
      <c r="AM107" s="7"/>
      <c r="AN107" s="7"/>
      <c r="AO107" s="7"/>
      <c r="AP107" s="7"/>
      <c r="AQ107" s="7"/>
      <c r="AR107" s="61"/>
      <c r="AS107" s="61"/>
      <c r="AT107" s="61"/>
      <c r="AU107" s="7"/>
      <c r="AV107" s="7"/>
      <c r="AW107" s="7"/>
      <c r="AX107" s="7"/>
      <c r="AY107" s="7"/>
      <c r="AZ107" s="7"/>
      <c r="BA107" s="7"/>
      <c r="BB107" s="7"/>
      <c r="BC107" s="79"/>
      <c r="BD107" s="58"/>
      <c r="BE107" s="22" t="e">
        <f>VLOOKUP(A107,'Master List'!$K$37:$L$57,2,FALSE)</f>
        <v>#N/A</v>
      </c>
      <c r="BF107" s="22" t="e">
        <f>VLOOKUP(B107,'Master List'!$O$37:$P$124,2,FALSE)</f>
        <v>#N/A</v>
      </c>
      <c r="BG107" s="11" t="e">
        <f>VLOOKUP(A107,'Master List'!$K$37:$M$57,3,FALSE)</f>
        <v>#N/A</v>
      </c>
    </row>
    <row r="108" spans="1:59" ht="15" customHeight="1" thickBot="1" x14ac:dyDescent="0.3">
      <c r="A108" s="5"/>
      <c r="B108" s="5"/>
      <c r="C108" s="5"/>
      <c r="D108" s="5"/>
      <c r="E108" s="5"/>
      <c r="F108" s="5"/>
      <c r="G108" s="5"/>
      <c r="H108" s="5"/>
      <c r="I108" s="5"/>
      <c r="J108" s="5"/>
      <c r="K108" s="8"/>
      <c r="L108" s="57"/>
      <c r="M108" s="6"/>
      <c r="N108" s="6"/>
      <c r="O108" s="5"/>
      <c r="P108" s="6"/>
      <c r="Q108" s="6"/>
      <c r="R108" s="6"/>
      <c r="S108" s="6"/>
      <c r="T108" s="6"/>
      <c r="U108" s="5"/>
      <c r="V108" s="6"/>
      <c r="W108" s="6"/>
      <c r="X108" s="70"/>
      <c r="Y108" s="70"/>
      <c r="Z108" s="70"/>
      <c r="AA108" s="70"/>
      <c r="AB108" s="70"/>
      <c r="AC108" s="70"/>
      <c r="AD108" s="71"/>
      <c r="AE108" s="71"/>
      <c r="AF108" s="81"/>
      <c r="AG108" s="7"/>
      <c r="AH108" s="7"/>
      <c r="AI108" s="7"/>
      <c r="AJ108" s="7"/>
      <c r="AK108" s="7"/>
      <c r="AL108" s="7"/>
      <c r="AM108" s="7"/>
      <c r="AN108" s="7"/>
      <c r="AO108" s="7"/>
      <c r="AP108" s="7"/>
      <c r="AQ108" s="7"/>
      <c r="AR108" s="61"/>
      <c r="AS108" s="61"/>
      <c r="AT108" s="61"/>
      <c r="AU108" s="7"/>
      <c r="AV108" s="7"/>
      <c r="AW108" s="7"/>
      <c r="AX108" s="7"/>
      <c r="AY108" s="7"/>
      <c r="AZ108" s="7"/>
      <c r="BA108" s="7"/>
      <c r="BB108" s="7"/>
      <c r="BC108" s="79"/>
      <c r="BD108" s="58"/>
      <c r="BE108" s="22" t="e">
        <f>VLOOKUP(A108,'Master List'!$K$37:$L$57,2,FALSE)</f>
        <v>#N/A</v>
      </c>
      <c r="BF108" s="22" t="e">
        <f>VLOOKUP(B108,'Master List'!$O$37:$P$124,2,FALSE)</f>
        <v>#N/A</v>
      </c>
      <c r="BG108" s="11" t="e">
        <f>VLOOKUP(A108,'Master List'!$K$37:$M$57,3,FALSE)</f>
        <v>#N/A</v>
      </c>
    </row>
    <row r="109" spans="1:59" ht="15" customHeight="1" thickBot="1" x14ac:dyDescent="0.3">
      <c r="A109" s="5"/>
      <c r="B109" s="5"/>
      <c r="C109" s="5"/>
      <c r="D109" s="5"/>
      <c r="E109" s="5"/>
      <c r="F109" s="5"/>
      <c r="G109" s="5"/>
      <c r="H109" s="5"/>
      <c r="I109" s="5"/>
      <c r="J109" s="5"/>
      <c r="K109" s="8"/>
      <c r="L109" s="57"/>
      <c r="M109" s="6"/>
      <c r="N109" s="6"/>
      <c r="O109" s="5"/>
      <c r="P109" s="6"/>
      <c r="Q109" s="6"/>
      <c r="R109" s="6"/>
      <c r="S109" s="6"/>
      <c r="T109" s="6"/>
      <c r="U109" s="5"/>
      <c r="V109" s="6"/>
      <c r="W109" s="6"/>
      <c r="X109" s="70"/>
      <c r="Y109" s="70"/>
      <c r="Z109" s="70"/>
      <c r="AA109" s="70"/>
      <c r="AB109" s="70"/>
      <c r="AC109" s="70"/>
      <c r="AD109" s="71"/>
      <c r="AE109" s="71"/>
      <c r="AF109" s="81"/>
      <c r="AG109" s="7"/>
      <c r="AH109" s="7"/>
      <c r="AI109" s="7"/>
      <c r="AJ109" s="7"/>
      <c r="AK109" s="7"/>
      <c r="AL109" s="7"/>
      <c r="AM109" s="7"/>
      <c r="AN109" s="7"/>
      <c r="AO109" s="7"/>
      <c r="AP109" s="7"/>
      <c r="AQ109" s="7"/>
      <c r="AR109" s="61"/>
      <c r="AS109" s="61"/>
      <c r="AT109" s="61"/>
      <c r="AU109" s="7"/>
      <c r="AV109" s="7"/>
      <c r="AW109" s="7"/>
      <c r="AX109" s="7"/>
      <c r="AY109" s="7"/>
      <c r="AZ109" s="7"/>
      <c r="BA109" s="7"/>
      <c r="BB109" s="7"/>
      <c r="BC109" s="79"/>
      <c r="BD109" s="58"/>
      <c r="BE109" s="22" t="e">
        <f>VLOOKUP(A109,'Master List'!$K$37:$L$57,2,FALSE)</f>
        <v>#N/A</v>
      </c>
      <c r="BF109" s="22" t="e">
        <f>VLOOKUP(B109,'Master List'!$O$37:$P$124,2,FALSE)</f>
        <v>#N/A</v>
      </c>
      <c r="BG109" s="11" t="e">
        <f>VLOOKUP(A109,'Master List'!$K$37:$M$57,3,FALSE)</f>
        <v>#N/A</v>
      </c>
    </row>
    <row r="110" spans="1:59" ht="15" customHeight="1" thickBot="1" x14ac:dyDescent="0.3">
      <c r="A110" s="5"/>
      <c r="B110" s="5"/>
      <c r="C110" s="5"/>
      <c r="D110" s="5"/>
      <c r="E110" s="5"/>
      <c r="F110" s="5"/>
      <c r="G110" s="5"/>
      <c r="H110" s="5"/>
      <c r="I110" s="5"/>
      <c r="J110" s="5"/>
      <c r="K110" s="8"/>
      <c r="L110" s="57"/>
      <c r="M110" s="6"/>
      <c r="N110" s="6"/>
      <c r="O110" s="5"/>
      <c r="P110" s="6"/>
      <c r="Q110" s="6"/>
      <c r="R110" s="6"/>
      <c r="S110" s="6"/>
      <c r="T110" s="6"/>
      <c r="U110" s="5"/>
      <c r="V110" s="6"/>
      <c r="W110" s="6"/>
      <c r="X110" s="70"/>
      <c r="Y110" s="70"/>
      <c r="Z110" s="70"/>
      <c r="AA110" s="70"/>
      <c r="AB110" s="70"/>
      <c r="AC110" s="70"/>
      <c r="AD110" s="71"/>
      <c r="AE110" s="71"/>
      <c r="AF110" s="81"/>
      <c r="AG110" s="7"/>
      <c r="AH110" s="7"/>
      <c r="AI110" s="7"/>
      <c r="AJ110" s="7"/>
      <c r="AK110" s="7"/>
      <c r="AL110" s="7"/>
      <c r="AM110" s="7"/>
      <c r="AN110" s="7"/>
      <c r="AO110" s="7"/>
      <c r="AP110" s="7"/>
      <c r="AQ110" s="7"/>
      <c r="AR110" s="61"/>
      <c r="AS110" s="61"/>
      <c r="AT110" s="61"/>
      <c r="AU110" s="7"/>
      <c r="AV110" s="7"/>
      <c r="AW110" s="7"/>
      <c r="AX110" s="7"/>
      <c r="AY110" s="7"/>
      <c r="AZ110" s="7"/>
      <c r="BA110" s="7"/>
      <c r="BB110" s="7"/>
      <c r="BC110" s="79"/>
      <c r="BD110" s="58"/>
      <c r="BE110" s="22" t="e">
        <f>VLOOKUP(A110,'Master List'!$K$37:$L$57,2,FALSE)</f>
        <v>#N/A</v>
      </c>
      <c r="BF110" s="22" t="e">
        <f>VLOOKUP(B110,'Master List'!$O$37:$P$124,2,FALSE)</f>
        <v>#N/A</v>
      </c>
      <c r="BG110" s="11" t="e">
        <f>VLOOKUP(A110,'Master List'!$K$37:$M$57,3,FALSE)</f>
        <v>#N/A</v>
      </c>
    </row>
    <row r="111" spans="1:59" ht="15" customHeight="1" thickBot="1" x14ac:dyDescent="0.3">
      <c r="A111" s="5"/>
      <c r="B111" s="5"/>
      <c r="C111" s="5"/>
      <c r="D111" s="5"/>
      <c r="E111" s="5"/>
      <c r="F111" s="5"/>
      <c r="G111" s="5"/>
      <c r="H111" s="5"/>
      <c r="I111" s="5"/>
      <c r="J111" s="5"/>
      <c r="K111" s="8"/>
      <c r="L111" s="57"/>
      <c r="M111" s="6"/>
      <c r="N111" s="6"/>
      <c r="O111" s="5"/>
      <c r="P111" s="6"/>
      <c r="Q111" s="6"/>
      <c r="R111" s="6"/>
      <c r="S111" s="6"/>
      <c r="T111" s="6"/>
      <c r="U111" s="5"/>
      <c r="V111" s="6"/>
      <c r="W111" s="6"/>
      <c r="X111" s="70"/>
      <c r="Y111" s="70"/>
      <c r="Z111" s="70"/>
      <c r="AA111" s="70"/>
      <c r="AB111" s="70"/>
      <c r="AC111" s="70"/>
      <c r="AD111" s="71"/>
      <c r="AE111" s="71"/>
      <c r="AF111" s="81"/>
      <c r="AG111" s="7"/>
      <c r="AH111" s="7"/>
      <c r="AI111" s="7"/>
      <c r="AJ111" s="7"/>
      <c r="AK111" s="7"/>
      <c r="AL111" s="7"/>
      <c r="AM111" s="7"/>
      <c r="AN111" s="7"/>
      <c r="AO111" s="7"/>
      <c r="AP111" s="7"/>
      <c r="AQ111" s="7"/>
      <c r="AR111" s="61"/>
      <c r="AS111" s="61"/>
      <c r="AT111" s="61"/>
      <c r="AU111" s="7"/>
      <c r="AV111" s="7"/>
      <c r="AW111" s="7"/>
      <c r="AX111" s="7"/>
      <c r="AY111" s="7"/>
      <c r="AZ111" s="7"/>
      <c r="BA111" s="7"/>
      <c r="BB111" s="7"/>
      <c r="BC111" s="79"/>
      <c r="BD111" s="58"/>
      <c r="BE111" s="22" t="e">
        <f>VLOOKUP(A111,'Master List'!$K$37:$L$57,2,FALSE)</f>
        <v>#N/A</v>
      </c>
      <c r="BF111" s="22" t="e">
        <f>VLOOKUP(B111,'Master List'!$O$37:$P$124,2,FALSE)</f>
        <v>#N/A</v>
      </c>
      <c r="BG111" s="11" t="e">
        <f>VLOOKUP(A111,'Master List'!$K$37:$M$57,3,FALSE)</f>
        <v>#N/A</v>
      </c>
    </row>
    <row r="112" spans="1:59" ht="15" customHeight="1" thickBot="1" x14ac:dyDescent="0.3">
      <c r="A112" s="5"/>
      <c r="B112" s="5"/>
      <c r="C112" s="5"/>
      <c r="D112" s="5"/>
      <c r="E112" s="5"/>
      <c r="F112" s="5"/>
      <c r="G112" s="5"/>
      <c r="H112" s="5"/>
      <c r="I112" s="5"/>
      <c r="J112" s="5"/>
      <c r="K112" s="8"/>
      <c r="L112" s="57"/>
      <c r="M112" s="6"/>
      <c r="N112" s="6"/>
      <c r="O112" s="5"/>
      <c r="P112" s="6"/>
      <c r="Q112" s="6"/>
      <c r="R112" s="6"/>
      <c r="S112" s="6"/>
      <c r="T112" s="6"/>
      <c r="U112" s="5"/>
      <c r="V112" s="6"/>
      <c r="W112" s="6"/>
      <c r="X112" s="70"/>
      <c r="Y112" s="70"/>
      <c r="Z112" s="70"/>
      <c r="AA112" s="70"/>
      <c r="AB112" s="70"/>
      <c r="AC112" s="70"/>
      <c r="AD112" s="71"/>
      <c r="AE112" s="71"/>
      <c r="AF112" s="81"/>
      <c r="AG112" s="7"/>
      <c r="AH112" s="7"/>
      <c r="AI112" s="7"/>
      <c r="AJ112" s="7"/>
      <c r="AK112" s="7"/>
      <c r="AL112" s="7"/>
      <c r="AM112" s="7"/>
      <c r="AN112" s="7"/>
      <c r="AO112" s="7"/>
      <c r="AP112" s="7"/>
      <c r="AQ112" s="7"/>
      <c r="AR112" s="61"/>
      <c r="AS112" s="61"/>
      <c r="AT112" s="61"/>
      <c r="AU112" s="7"/>
      <c r="AV112" s="7"/>
      <c r="AW112" s="7"/>
      <c r="AX112" s="7"/>
      <c r="AY112" s="7"/>
      <c r="AZ112" s="7"/>
      <c r="BA112" s="7"/>
      <c r="BB112" s="7"/>
      <c r="BC112" s="79"/>
      <c r="BD112" s="58"/>
      <c r="BE112" s="22" t="e">
        <f>VLOOKUP(A112,'Master List'!$K$37:$L$57,2,FALSE)</f>
        <v>#N/A</v>
      </c>
      <c r="BF112" s="22" t="e">
        <f>VLOOKUP(B112,'Master List'!$O$37:$P$124,2,FALSE)</f>
        <v>#N/A</v>
      </c>
      <c r="BG112" s="11" t="e">
        <f>VLOOKUP(A112,'Master List'!$K$37:$M$57,3,FALSE)</f>
        <v>#N/A</v>
      </c>
    </row>
    <row r="113" spans="1:59" ht="15" customHeight="1" thickBot="1" x14ac:dyDescent="0.3">
      <c r="A113" s="5"/>
      <c r="B113" s="5"/>
      <c r="C113" s="5"/>
      <c r="D113" s="5"/>
      <c r="E113" s="5"/>
      <c r="F113" s="5"/>
      <c r="G113" s="5"/>
      <c r="H113" s="5"/>
      <c r="I113" s="5"/>
      <c r="J113" s="5"/>
      <c r="K113" s="8"/>
      <c r="L113" s="57"/>
      <c r="M113" s="6"/>
      <c r="N113" s="6"/>
      <c r="O113" s="5"/>
      <c r="P113" s="6"/>
      <c r="Q113" s="6"/>
      <c r="R113" s="6"/>
      <c r="S113" s="6"/>
      <c r="T113" s="6"/>
      <c r="U113" s="5"/>
      <c r="V113" s="6"/>
      <c r="W113" s="6"/>
      <c r="X113" s="70"/>
      <c r="Y113" s="70"/>
      <c r="Z113" s="70"/>
      <c r="AA113" s="70"/>
      <c r="AB113" s="70"/>
      <c r="AC113" s="70"/>
      <c r="AD113" s="71"/>
      <c r="AE113" s="71"/>
      <c r="AF113" s="81"/>
      <c r="AG113" s="7"/>
      <c r="AH113" s="7"/>
      <c r="AI113" s="7"/>
      <c r="AJ113" s="7"/>
      <c r="AK113" s="7"/>
      <c r="AL113" s="7"/>
      <c r="AM113" s="7"/>
      <c r="AN113" s="7"/>
      <c r="AO113" s="7"/>
      <c r="AP113" s="7"/>
      <c r="AQ113" s="7"/>
      <c r="AR113" s="61"/>
      <c r="AS113" s="61"/>
      <c r="AT113" s="61"/>
      <c r="AU113" s="7"/>
      <c r="AV113" s="7"/>
      <c r="AW113" s="7"/>
      <c r="AX113" s="7"/>
      <c r="AY113" s="7"/>
      <c r="AZ113" s="7"/>
      <c r="BA113" s="7"/>
      <c r="BB113" s="7"/>
      <c r="BC113" s="79"/>
      <c r="BD113" s="58"/>
      <c r="BE113" s="22" t="e">
        <f>VLOOKUP(A113,'Master List'!$K$37:$L$57,2,FALSE)</f>
        <v>#N/A</v>
      </c>
      <c r="BF113" s="22" t="e">
        <f>VLOOKUP(B113,'Master List'!$O$37:$P$124,2,FALSE)</f>
        <v>#N/A</v>
      </c>
      <c r="BG113" s="11" t="e">
        <f>VLOOKUP(A113,'Master List'!$K$37:$M$57,3,FALSE)</f>
        <v>#N/A</v>
      </c>
    </row>
    <row r="114" spans="1:59" ht="15" customHeight="1" thickBot="1" x14ac:dyDescent="0.3">
      <c r="A114" s="5"/>
      <c r="B114" s="5"/>
      <c r="C114" s="5"/>
      <c r="D114" s="5"/>
      <c r="E114" s="5"/>
      <c r="F114" s="5"/>
      <c r="G114" s="5"/>
      <c r="H114" s="5"/>
      <c r="I114" s="5"/>
      <c r="J114" s="5"/>
      <c r="K114" s="8"/>
      <c r="L114" s="57"/>
      <c r="M114" s="6"/>
      <c r="N114" s="6"/>
      <c r="O114" s="5"/>
      <c r="P114" s="6"/>
      <c r="Q114" s="6"/>
      <c r="R114" s="6"/>
      <c r="S114" s="6"/>
      <c r="T114" s="6"/>
      <c r="U114" s="5"/>
      <c r="V114" s="6"/>
      <c r="W114" s="6"/>
      <c r="X114" s="70"/>
      <c r="Y114" s="70"/>
      <c r="Z114" s="70"/>
      <c r="AA114" s="70"/>
      <c r="AB114" s="70"/>
      <c r="AC114" s="70"/>
      <c r="AD114" s="71"/>
      <c r="AE114" s="71"/>
      <c r="AF114" s="81"/>
      <c r="AG114" s="7"/>
      <c r="AH114" s="7"/>
      <c r="AI114" s="7"/>
      <c r="AJ114" s="7"/>
      <c r="AK114" s="7"/>
      <c r="AL114" s="7"/>
      <c r="AM114" s="7"/>
      <c r="AN114" s="7"/>
      <c r="AO114" s="7"/>
      <c r="AP114" s="7"/>
      <c r="AQ114" s="7"/>
      <c r="AR114" s="61"/>
      <c r="AS114" s="61"/>
      <c r="AT114" s="61"/>
      <c r="AU114" s="7"/>
      <c r="AV114" s="7"/>
      <c r="AW114" s="7"/>
      <c r="AX114" s="7"/>
      <c r="AY114" s="7"/>
      <c r="AZ114" s="7"/>
      <c r="BA114" s="7"/>
      <c r="BB114" s="7"/>
      <c r="BC114" s="79"/>
      <c r="BD114" s="58"/>
      <c r="BE114" s="22" t="e">
        <f>VLOOKUP(A114,'Master List'!$K$37:$L$57,2,FALSE)</f>
        <v>#N/A</v>
      </c>
      <c r="BF114" s="22" t="e">
        <f>VLOOKUP(B114,'Master List'!$O$37:$P$124,2,FALSE)</f>
        <v>#N/A</v>
      </c>
      <c r="BG114" s="11" t="e">
        <f>VLOOKUP(A114,'Master List'!$K$37:$M$57,3,FALSE)</f>
        <v>#N/A</v>
      </c>
    </row>
    <row r="115" spans="1:59" ht="15" customHeight="1" thickBot="1" x14ac:dyDescent="0.3">
      <c r="A115" s="5"/>
      <c r="B115" s="5"/>
      <c r="C115" s="5"/>
      <c r="D115" s="5"/>
      <c r="E115" s="5"/>
      <c r="F115" s="5"/>
      <c r="G115" s="5"/>
      <c r="H115" s="5"/>
      <c r="I115" s="5"/>
      <c r="J115" s="5"/>
      <c r="K115" s="8"/>
      <c r="L115" s="57"/>
      <c r="M115" s="6"/>
      <c r="N115" s="6"/>
      <c r="O115" s="5"/>
      <c r="P115" s="6"/>
      <c r="Q115" s="6"/>
      <c r="R115" s="6"/>
      <c r="S115" s="6"/>
      <c r="T115" s="6"/>
      <c r="U115" s="5"/>
      <c r="V115" s="6"/>
      <c r="W115" s="6"/>
      <c r="X115" s="70"/>
      <c r="Y115" s="70"/>
      <c r="Z115" s="70"/>
      <c r="AA115" s="70"/>
      <c r="AB115" s="70"/>
      <c r="AC115" s="70"/>
      <c r="AD115" s="71"/>
      <c r="AE115" s="71"/>
      <c r="AF115" s="81"/>
      <c r="AG115" s="7"/>
      <c r="AH115" s="7"/>
      <c r="AI115" s="7"/>
      <c r="AJ115" s="7"/>
      <c r="AK115" s="7"/>
      <c r="AL115" s="7"/>
      <c r="AM115" s="7"/>
      <c r="AN115" s="7"/>
      <c r="AO115" s="7"/>
      <c r="AP115" s="7"/>
      <c r="AQ115" s="7"/>
      <c r="AR115" s="61"/>
      <c r="AS115" s="61"/>
      <c r="AT115" s="61"/>
      <c r="AU115" s="7"/>
      <c r="AV115" s="7"/>
      <c r="AW115" s="7"/>
      <c r="AX115" s="7"/>
      <c r="AY115" s="7"/>
      <c r="AZ115" s="7"/>
      <c r="BA115" s="7"/>
      <c r="BB115" s="7"/>
      <c r="BC115" s="79"/>
      <c r="BD115" s="58"/>
      <c r="BE115" s="22" t="e">
        <f>VLOOKUP(A115,'Master List'!$K$37:$L$57,2,FALSE)</f>
        <v>#N/A</v>
      </c>
      <c r="BF115" s="22" t="e">
        <f>VLOOKUP(B115,'Master List'!$O$37:$P$124,2,FALSE)</f>
        <v>#N/A</v>
      </c>
      <c r="BG115" s="11" t="e">
        <f>VLOOKUP(A115,'Master List'!$K$37:$M$57,3,FALSE)</f>
        <v>#N/A</v>
      </c>
    </row>
    <row r="116" spans="1:59" ht="15" customHeight="1" thickBot="1" x14ac:dyDescent="0.3">
      <c r="A116" s="5"/>
      <c r="B116" s="5"/>
      <c r="C116" s="5"/>
      <c r="D116" s="5"/>
      <c r="E116" s="5"/>
      <c r="F116" s="5"/>
      <c r="G116" s="5"/>
      <c r="H116" s="5"/>
      <c r="I116" s="5"/>
      <c r="J116" s="5"/>
      <c r="K116" s="8"/>
      <c r="L116" s="57"/>
      <c r="M116" s="6"/>
      <c r="N116" s="6"/>
      <c r="O116" s="5"/>
      <c r="P116" s="6"/>
      <c r="Q116" s="6"/>
      <c r="R116" s="6"/>
      <c r="S116" s="6"/>
      <c r="T116" s="6"/>
      <c r="U116" s="5"/>
      <c r="V116" s="6"/>
      <c r="W116" s="6"/>
      <c r="X116" s="70"/>
      <c r="Y116" s="70"/>
      <c r="Z116" s="70"/>
      <c r="AA116" s="70"/>
      <c r="AB116" s="70"/>
      <c r="AC116" s="70"/>
      <c r="AD116" s="71"/>
      <c r="AE116" s="71"/>
      <c r="AF116" s="81"/>
      <c r="AG116" s="7"/>
      <c r="AH116" s="7"/>
      <c r="AI116" s="7"/>
      <c r="AJ116" s="7"/>
      <c r="AK116" s="7"/>
      <c r="AL116" s="7"/>
      <c r="AM116" s="7"/>
      <c r="AN116" s="7"/>
      <c r="AO116" s="7"/>
      <c r="AP116" s="7"/>
      <c r="AQ116" s="7"/>
      <c r="AR116" s="61"/>
      <c r="AS116" s="61"/>
      <c r="AT116" s="61"/>
      <c r="AU116" s="7"/>
      <c r="AV116" s="7"/>
      <c r="AW116" s="7"/>
      <c r="AX116" s="7"/>
      <c r="AY116" s="7"/>
      <c r="AZ116" s="7"/>
      <c r="BA116" s="7"/>
      <c r="BB116" s="7"/>
      <c r="BC116" s="79"/>
      <c r="BD116" s="58"/>
      <c r="BE116" s="22" t="e">
        <f>VLOOKUP(A116,'Master List'!$K$37:$L$57,2,FALSE)</f>
        <v>#N/A</v>
      </c>
      <c r="BF116" s="22" t="e">
        <f>VLOOKUP(B116,'Master List'!$O$37:$P$124,2,FALSE)</f>
        <v>#N/A</v>
      </c>
      <c r="BG116" s="11" t="e">
        <f>VLOOKUP(A116,'Master List'!$K$37:$M$57,3,FALSE)</f>
        <v>#N/A</v>
      </c>
    </row>
    <row r="117" spans="1:59" ht="15" customHeight="1" thickBot="1" x14ac:dyDescent="0.3">
      <c r="A117" s="5"/>
      <c r="B117" s="5"/>
      <c r="C117" s="5"/>
      <c r="D117" s="5"/>
      <c r="E117" s="5"/>
      <c r="F117" s="5"/>
      <c r="G117" s="5"/>
      <c r="H117" s="5"/>
      <c r="I117" s="5"/>
      <c r="J117" s="5"/>
      <c r="K117" s="8"/>
      <c r="L117" s="57"/>
      <c r="M117" s="6"/>
      <c r="N117" s="6"/>
      <c r="O117" s="5"/>
      <c r="P117" s="6"/>
      <c r="Q117" s="6"/>
      <c r="R117" s="6"/>
      <c r="S117" s="6"/>
      <c r="T117" s="6"/>
      <c r="U117" s="5"/>
      <c r="V117" s="6"/>
      <c r="W117" s="6"/>
      <c r="X117" s="70"/>
      <c r="Y117" s="70"/>
      <c r="Z117" s="70"/>
      <c r="AA117" s="70"/>
      <c r="AB117" s="70"/>
      <c r="AC117" s="70"/>
      <c r="AD117" s="71"/>
      <c r="AE117" s="71"/>
      <c r="AF117" s="81"/>
      <c r="AG117" s="7"/>
      <c r="AH117" s="7"/>
      <c r="AI117" s="7"/>
      <c r="AJ117" s="7"/>
      <c r="AK117" s="7"/>
      <c r="AL117" s="7"/>
      <c r="AM117" s="7"/>
      <c r="AN117" s="7"/>
      <c r="AO117" s="7"/>
      <c r="AP117" s="7"/>
      <c r="AQ117" s="7"/>
      <c r="AR117" s="61"/>
      <c r="AS117" s="61"/>
      <c r="AT117" s="61"/>
      <c r="AU117" s="7"/>
      <c r="AV117" s="7"/>
      <c r="AW117" s="7"/>
      <c r="AX117" s="7"/>
      <c r="AY117" s="7"/>
      <c r="AZ117" s="7"/>
      <c r="BA117" s="7"/>
      <c r="BB117" s="7"/>
      <c r="BC117" s="79"/>
      <c r="BD117" s="58"/>
      <c r="BE117" s="22" t="e">
        <f>VLOOKUP(A117,'Master List'!$K$37:$L$57,2,FALSE)</f>
        <v>#N/A</v>
      </c>
      <c r="BF117" s="22" t="e">
        <f>VLOOKUP(B117,'Master List'!$O$37:$P$124,2,FALSE)</f>
        <v>#N/A</v>
      </c>
      <c r="BG117" s="11" t="e">
        <f>VLOOKUP(A117,'Master List'!$K$37:$M$57,3,FALSE)</f>
        <v>#N/A</v>
      </c>
    </row>
    <row r="118" spans="1:59" ht="15" customHeight="1" thickBot="1" x14ac:dyDescent="0.3">
      <c r="A118" s="5"/>
      <c r="B118" s="5"/>
      <c r="C118" s="5"/>
      <c r="D118" s="5"/>
      <c r="E118" s="5"/>
      <c r="F118" s="5"/>
      <c r="G118" s="5"/>
      <c r="H118" s="5"/>
      <c r="I118" s="5"/>
      <c r="J118" s="5"/>
      <c r="K118" s="8"/>
      <c r="L118" s="57"/>
      <c r="M118" s="6"/>
      <c r="N118" s="6"/>
      <c r="O118" s="5"/>
      <c r="P118" s="6"/>
      <c r="Q118" s="6"/>
      <c r="R118" s="6"/>
      <c r="S118" s="6"/>
      <c r="T118" s="6"/>
      <c r="U118" s="5"/>
      <c r="V118" s="6"/>
      <c r="W118" s="6"/>
      <c r="X118" s="70"/>
      <c r="Y118" s="70"/>
      <c r="Z118" s="70"/>
      <c r="AA118" s="70"/>
      <c r="AB118" s="70"/>
      <c r="AC118" s="70"/>
      <c r="AD118" s="71"/>
      <c r="AE118" s="71"/>
      <c r="AF118" s="81"/>
      <c r="AG118" s="7"/>
      <c r="AH118" s="7"/>
      <c r="AI118" s="7"/>
      <c r="AJ118" s="7"/>
      <c r="AK118" s="7"/>
      <c r="AL118" s="7"/>
      <c r="AM118" s="7"/>
      <c r="AN118" s="7"/>
      <c r="AO118" s="7"/>
      <c r="AP118" s="7"/>
      <c r="AQ118" s="7"/>
      <c r="AR118" s="61"/>
      <c r="AS118" s="61"/>
      <c r="AT118" s="61"/>
      <c r="AU118" s="7"/>
      <c r="AV118" s="7"/>
      <c r="AW118" s="7"/>
      <c r="AX118" s="7"/>
      <c r="AY118" s="7"/>
      <c r="AZ118" s="7"/>
      <c r="BA118" s="7"/>
      <c r="BB118" s="7"/>
      <c r="BC118" s="79"/>
      <c r="BD118" s="58"/>
      <c r="BE118" s="22" t="e">
        <f>VLOOKUP(A118,'Master List'!$K$37:$L$57,2,FALSE)</f>
        <v>#N/A</v>
      </c>
      <c r="BF118" s="22" t="e">
        <f>VLOOKUP(B118,'Master List'!$O$37:$P$124,2,FALSE)</f>
        <v>#N/A</v>
      </c>
      <c r="BG118" s="11" t="e">
        <f>VLOOKUP(A118,'Master List'!$K$37:$M$57,3,FALSE)</f>
        <v>#N/A</v>
      </c>
    </row>
    <row r="119" spans="1:59" ht="15" customHeight="1" thickBot="1" x14ac:dyDescent="0.3">
      <c r="A119" s="5"/>
      <c r="B119" s="5"/>
      <c r="C119" s="5"/>
      <c r="D119" s="5"/>
      <c r="E119" s="5"/>
      <c r="F119" s="5"/>
      <c r="G119" s="5"/>
      <c r="H119" s="5"/>
      <c r="I119" s="5"/>
      <c r="J119" s="5"/>
      <c r="K119" s="8"/>
      <c r="L119" s="57"/>
      <c r="M119" s="6"/>
      <c r="N119" s="6"/>
      <c r="O119" s="5"/>
      <c r="P119" s="6"/>
      <c r="Q119" s="6"/>
      <c r="R119" s="6"/>
      <c r="S119" s="6"/>
      <c r="T119" s="6"/>
      <c r="U119" s="5"/>
      <c r="V119" s="6"/>
      <c r="W119" s="6"/>
      <c r="X119" s="70"/>
      <c r="Y119" s="70"/>
      <c r="Z119" s="70"/>
      <c r="AA119" s="70"/>
      <c r="AB119" s="70"/>
      <c r="AC119" s="70"/>
      <c r="AD119" s="71"/>
      <c r="AE119" s="71"/>
      <c r="AF119" s="81"/>
      <c r="AG119" s="7"/>
      <c r="AH119" s="7"/>
      <c r="AI119" s="7"/>
      <c r="AJ119" s="7"/>
      <c r="AK119" s="7"/>
      <c r="AL119" s="7"/>
      <c r="AM119" s="7"/>
      <c r="AN119" s="7"/>
      <c r="AO119" s="7"/>
      <c r="AP119" s="7"/>
      <c r="AQ119" s="7"/>
      <c r="AR119" s="61"/>
      <c r="AS119" s="61"/>
      <c r="AT119" s="61"/>
      <c r="AU119" s="7"/>
      <c r="AV119" s="7"/>
      <c r="AW119" s="7"/>
      <c r="AX119" s="7"/>
      <c r="AY119" s="7"/>
      <c r="AZ119" s="7"/>
      <c r="BA119" s="7"/>
      <c r="BB119" s="7"/>
      <c r="BC119" s="79"/>
      <c r="BD119" s="58"/>
      <c r="BE119" s="22" t="e">
        <f>VLOOKUP(A119,'Master List'!$K$37:$L$57,2,FALSE)</f>
        <v>#N/A</v>
      </c>
      <c r="BF119" s="22" t="e">
        <f>VLOOKUP(B119,'Master List'!$O$37:$P$124,2,FALSE)</f>
        <v>#N/A</v>
      </c>
      <c r="BG119" s="11" t="e">
        <f>VLOOKUP(A119,'Master List'!$K$37:$M$57,3,FALSE)</f>
        <v>#N/A</v>
      </c>
    </row>
    <row r="120" spans="1:59" ht="15" customHeight="1" thickBot="1" x14ac:dyDescent="0.3">
      <c r="A120" s="5"/>
      <c r="B120" s="5"/>
      <c r="C120" s="5"/>
      <c r="D120" s="5"/>
      <c r="E120" s="5"/>
      <c r="F120" s="5"/>
      <c r="G120" s="5"/>
      <c r="H120" s="5"/>
      <c r="I120" s="5"/>
      <c r="J120" s="5"/>
      <c r="K120" s="8"/>
      <c r="L120" s="57"/>
      <c r="M120" s="6"/>
      <c r="N120" s="6"/>
      <c r="O120" s="5"/>
      <c r="P120" s="6"/>
      <c r="Q120" s="6"/>
      <c r="R120" s="6"/>
      <c r="S120" s="6"/>
      <c r="T120" s="6"/>
      <c r="U120" s="5"/>
      <c r="V120" s="6"/>
      <c r="W120" s="6"/>
      <c r="X120" s="70"/>
      <c r="Y120" s="70"/>
      <c r="Z120" s="70"/>
      <c r="AA120" s="70"/>
      <c r="AB120" s="70"/>
      <c r="AC120" s="70"/>
      <c r="AD120" s="71"/>
      <c r="AE120" s="71"/>
      <c r="AF120" s="81"/>
      <c r="AG120" s="7"/>
      <c r="AH120" s="7"/>
      <c r="AI120" s="7"/>
      <c r="AJ120" s="7"/>
      <c r="AK120" s="7"/>
      <c r="AL120" s="7"/>
      <c r="AM120" s="7"/>
      <c r="AN120" s="7"/>
      <c r="AO120" s="7"/>
      <c r="AP120" s="7"/>
      <c r="AQ120" s="7"/>
      <c r="AR120" s="61"/>
      <c r="AS120" s="61"/>
      <c r="AT120" s="61"/>
      <c r="AU120" s="7"/>
      <c r="AV120" s="7"/>
      <c r="AW120" s="7"/>
      <c r="AX120" s="7"/>
      <c r="AY120" s="7"/>
      <c r="AZ120" s="7"/>
      <c r="BA120" s="7"/>
      <c r="BB120" s="7"/>
      <c r="BC120" s="79"/>
      <c r="BD120" s="58"/>
      <c r="BE120" s="22" t="e">
        <f>VLOOKUP(A120,'Master List'!$K$37:$L$57,2,FALSE)</f>
        <v>#N/A</v>
      </c>
      <c r="BF120" s="22" t="e">
        <f>VLOOKUP(B120,'Master List'!$O$37:$P$124,2,FALSE)</f>
        <v>#N/A</v>
      </c>
      <c r="BG120" s="11" t="e">
        <f>VLOOKUP(A120,'Master List'!$K$37:$M$57,3,FALSE)</f>
        <v>#N/A</v>
      </c>
    </row>
    <row r="121" spans="1:59" ht="15" customHeight="1" thickBot="1" x14ac:dyDescent="0.3">
      <c r="A121" s="5"/>
      <c r="B121" s="5"/>
      <c r="C121" s="5"/>
      <c r="D121" s="5"/>
      <c r="E121" s="5"/>
      <c r="F121" s="5"/>
      <c r="G121" s="5"/>
      <c r="H121" s="5"/>
      <c r="I121" s="5"/>
      <c r="J121" s="5"/>
      <c r="K121" s="8"/>
      <c r="L121" s="57"/>
      <c r="M121" s="6"/>
      <c r="N121" s="6"/>
      <c r="O121" s="5"/>
      <c r="P121" s="6"/>
      <c r="Q121" s="6"/>
      <c r="R121" s="6"/>
      <c r="S121" s="6"/>
      <c r="T121" s="6"/>
      <c r="U121" s="5"/>
      <c r="V121" s="6"/>
      <c r="W121" s="6"/>
      <c r="X121" s="70"/>
      <c r="Y121" s="70"/>
      <c r="Z121" s="70"/>
      <c r="AA121" s="70"/>
      <c r="AB121" s="70"/>
      <c r="AC121" s="70"/>
      <c r="AD121" s="71"/>
      <c r="AE121" s="71"/>
      <c r="AF121" s="81"/>
      <c r="AG121" s="7"/>
      <c r="AH121" s="7"/>
      <c r="AI121" s="7"/>
      <c r="AJ121" s="7"/>
      <c r="AK121" s="7"/>
      <c r="AL121" s="7"/>
      <c r="AM121" s="7"/>
      <c r="AN121" s="7"/>
      <c r="AO121" s="7"/>
      <c r="AP121" s="7"/>
      <c r="AQ121" s="7"/>
      <c r="AR121" s="61"/>
      <c r="AS121" s="61"/>
      <c r="AT121" s="61"/>
      <c r="AU121" s="7"/>
      <c r="AV121" s="7"/>
      <c r="AW121" s="7"/>
      <c r="AX121" s="7"/>
      <c r="AY121" s="7"/>
      <c r="AZ121" s="7"/>
      <c r="BA121" s="7"/>
      <c r="BB121" s="7"/>
      <c r="BC121" s="79"/>
      <c r="BD121" s="58"/>
      <c r="BE121" s="22" t="e">
        <f>VLOOKUP(A121,'Master List'!$K$37:$L$57,2,FALSE)</f>
        <v>#N/A</v>
      </c>
      <c r="BF121" s="22" t="e">
        <f>VLOOKUP(B121,'Master List'!$O$37:$P$124,2,FALSE)</f>
        <v>#N/A</v>
      </c>
      <c r="BG121" s="11" t="e">
        <f>VLOOKUP(A121,'Master List'!$K$37:$M$57,3,FALSE)</f>
        <v>#N/A</v>
      </c>
    </row>
    <row r="122" spans="1:59" ht="15" customHeight="1" thickBot="1" x14ac:dyDescent="0.3">
      <c r="A122" s="5"/>
      <c r="B122" s="5"/>
      <c r="C122" s="5"/>
      <c r="D122" s="5"/>
      <c r="E122" s="5"/>
      <c r="F122" s="5"/>
      <c r="G122" s="5"/>
      <c r="H122" s="5"/>
      <c r="I122" s="5"/>
      <c r="J122" s="5"/>
      <c r="K122" s="8"/>
      <c r="L122" s="57"/>
      <c r="M122" s="6"/>
      <c r="N122" s="6"/>
      <c r="O122" s="5"/>
      <c r="P122" s="6"/>
      <c r="Q122" s="6"/>
      <c r="R122" s="6"/>
      <c r="S122" s="6"/>
      <c r="T122" s="6"/>
      <c r="U122" s="5"/>
      <c r="V122" s="6"/>
      <c r="W122" s="6"/>
      <c r="X122" s="70"/>
      <c r="Y122" s="70"/>
      <c r="Z122" s="70"/>
      <c r="AA122" s="70"/>
      <c r="AB122" s="70"/>
      <c r="AC122" s="70"/>
      <c r="AD122" s="71"/>
      <c r="AE122" s="71"/>
      <c r="AF122" s="81"/>
      <c r="AG122" s="7"/>
      <c r="AH122" s="7"/>
      <c r="AI122" s="7"/>
      <c r="AJ122" s="7"/>
      <c r="AK122" s="7"/>
      <c r="AL122" s="7"/>
      <c r="AM122" s="7"/>
      <c r="AN122" s="7"/>
      <c r="AO122" s="7"/>
      <c r="AP122" s="7"/>
      <c r="AQ122" s="7"/>
      <c r="AR122" s="61"/>
      <c r="AS122" s="61"/>
      <c r="AT122" s="61"/>
      <c r="AU122" s="7"/>
      <c r="AV122" s="7"/>
      <c r="AW122" s="7"/>
      <c r="AX122" s="7"/>
      <c r="AY122" s="7"/>
      <c r="AZ122" s="7"/>
      <c r="BA122" s="7"/>
      <c r="BB122" s="7"/>
      <c r="BC122" s="79"/>
      <c r="BD122" s="58"/>
      <c r="BE122" s="22" t="e">
        <f>VLOOKUP(A122,'Master List'!$K$37:$L$57,2,FALSE)</f>
        <v>#N/A</v>
      </c>
      <c r="BF122" s="22" t="e">
        <f>VLOOKUP(B122,'Master List'!$O$37:$P$124,2,FALSE)</f>
        <v>#N/A</v>
      </c>
      <c r="BG122" s="11" t="e">
        <f>VLOOKUP(A122,'Master List'!$K$37:$M$57,3,FALSE)</f>
        <v>#N/A</v>
      </c>
    </row>
    <row r="123" spans="1:59" ht="15" customHeight="1" thickBot="1" x14ac:dyDescent="0.3">
      <c r="A123" s="5"/>
      <c r="B123" s="5"/>
      <c r="C123" s="5"/>
      <c r="D123" s="5"/>
      <c r="E123" s="5"/>
      <c r="F123" s="5"/>
      <c r="G123" s="5"/>
      <c r="H123" s="5"/>
      <c r="I123" s="5"/>
      <c r="J123" s="5"/>
      <c r="K123" s="8"/>
      <c r="L123" s="57"/>
      <c r="M123" s="6"/>
      <c r="N123" s="6"/>
      <c r="O123" s="5"/>
      <c r="P123" s="6"/>
      <c r="Q123" s="6"/>
      <c r="R123" s="6"/>
      <c r="S123" s="6"/>
      <c r="T123" s="6"/>
      <c r="U123" s="5"/>
      <c r="V123" s="6"/>
      <c r="W123" s="6"/>
      <c r="X123" s="70"/>
      <c r="Y123" s="70"/>
      <c r="Z123" s="70"/>
      <c r="AA123" s="70"/>
      <c r="AB123" s="70"/>
      <c r="AC123" s="70"/>
      <c r="AD123" s="71"/>
      <c r="AE123" s="71"/>
      <c r="AF123" s="81"/>
      <c r="AG123" s="7"/>
      <c r="AH123" s="7"/>
      <c r="AI123" s="7"/>
      <c r="AJ123" s="7"/>
      <c r="AK123" s="7"/>
      <c r="AL123" s="7"/>
      <c r="AM123" s="7"/>
      <c r="AN123" s="7"/>
      <c r="AO123" s="7"/>
      <c r="AP123" s="7"/>
      <c r="AQ123" s="7"/>
      <c r="AR123" s="61"/>
      <c r="AS123" s="61"/>
      <c r="AT123" s="61"/>
      <c r="AU123" s="7"/>
      <c r="AV123" s="7"/>
      <c r="AW123" s="7"/>
      <c r="AX123" s="7"/>
      <c r="AY123" s="7"/>
      <c r="AZ123" s="7"/>
      <c r="BA123" s="7"/>
      <c r="BB123" s="7"/>
      <c r="BC123" s="79"/>
      <c r="BD123" s="58"/>
      <c r="BE123" s="22" t="e">
        <f>VLOOKUP(A123,'Master List'!$K$37:$L$57,2,FALSE)</f>
        <v>#N/A</v>
      </c>
      <c r="BF123" s="22" t="e">
        <f>VLOOKUP(B123,'Master List'!$O$37:$P$124,2,FALSE)</f>
        <v>#N/A</v>
      </c>
      <c r="BG123" s="11" t="e">
        <f>VLOOKUP(A123,'Master List'!$K$37:$M$57,3,FALSE)</f>
        <v>#N/A</v>
      </c>
    </row>
    <row r="124" spans="1:59" ht="15" customHeight="1" thickBot="1" x14ac:dyDescent="0.3">
      <c r="A124" s="5"/>
      <c r="B124" s="5"/>
      <c r="C124" s="5"/>
      <c r="D124" s="5"/>
      <c r="E124" s="5"/>
      <c r="F124" s="5"/>
      <c r="G124" s="5"/>
      <c r="H124" s="5"/>
      <c r="I124" s="5"/>
      <c r="J124" s="5"/>
      <c r="K124" s="8"/>
      <c r="L124" s="57"/>
      <c r="M124" s="6"/>
      <c r="N124" s="6"/>
      <c r="O124" s="5"/>
      <c r="P124" s="6"/>
      <c r="Q124" s="6"/>
      <c r="R124" s="6"/>
      <c r="S124" s="6"/>
      <c r="T124" s="6"/>
      <c r="U124" s="5"/>
      <c r="V124" s="6"/>
      <c r="W124" s="6"/>
      <c r="X124" s="70"/>
      <c r="Y124" s="70"/>
      <c r="Z124" s="70"/>
      <c r="AA124" s="70"/>
      <c r="AB124" s="70"/>
      <c r="AC124" s="70"/>
      <c r="AD124" s="71"/>
      <c r="AE124" s="71"/>
      <c r="AF124" s="81"/>
      <c r="AG124" s="7"/>
      <c r="AH124" s="7"/>
      <c r="AI124" s="7"/>
      <c r="AJ124" s="7"/>
      <c r="AK124" s="7"/>
      <c r="AL124" s="7"/>
      <c r="AM124" s="7"/>
      <c r="AN124" s="7"/>
      <c r="AO124" s="7"/>
      <c r="AP124" s="7"/>
      <c r="AQ124" s="7"/>
      <c r="AR124" s="61"/>
      <c r="AS124" s="61"/>
      <c r="AT124" s="61"/>
      <c r="AU124" s="7"/>
      <c r="AV124" s="7"/>
      <c r="AW124" s="7"/>
      <c r="AX124" s="7"/>
      <c r="AY124" s="7"/>
      <c r="AZ124" s="7"/>
      <c r="BA124" s="7"/>
      <c r="BB124" s="7"/>
      <c r="BC124" s="79"/>
      <c r="BD124" s="58"/>
      <c r="BE124" s="22" t="e">
        <f>VLOOKUP(A124,'Master List'!$K$37:$L$57,2,FALSE)</f>
        <v>#N/A</v>
      </c>
      <c r="BF124" s="22" t="e">
        <f>VLOOKUP(B124,'Master List'!$O$37:$P$124,2,FALSE)</f>
        <v>#N/A</v>
      </c>
      <c r="BG124" s="11" t="e">
        <f>VLOOKUP(A124,'Master List'!$K$37:$M$57,3,FALSE)</f>
        <v>#N/A</v>
      </c>
    </row>
    <row r="125" spans="1:59" ht="15" customHeight="1" thickBot="1" x14ac:dyDescent="0.3">
      <c r="A125" s="5"/>
      <c r="B125" s="5"/>
      <c r="C125" s="5"/>
      <c r="D125" s="5"/>
      <c r="E125" s="5"/>
      <c r="F125" s="5"/>
      <c r="G125" s="5"/>
      <c r="H125" s="5"/>
      <c r="I125" s="5"/>
      <c r="J125" s="5"/>
      <c r="K125" s="8"/>
      <c r="L125" s="57"/>
      <c r="M125" s="6"/>
      <c r="N125" s="6"/>
      <c r="O125" s="5"/>
      <c r="P125" s="6"/>
      <c r="Q125" s="6"/>
      <c r="R125" s="6"/>
      <c r="S125" s="6"/>
      <c r="T125" s="6"/>
      <c r="U125" s="5"/>
      <c r="V125" s="6"/>
      <c r="W125" s="6"/>
      <c r="X125" s="70"/>
      <c r="Y125" s="70"/>
      <c r="Z125" s="70"/>
      <c r="AA125" s="70"/>
      <c r="AB125" s="70"/>
      <c r="AC125" s="70"/>
      <c r="AD125" s="71"/>
      <c r="AE125" s="71"/>
      <c r="AF125" s="81"/>
      <c r="AG125" s="7"/>
      <c r="AH125" s="7"/>
      <c r="AI125" s="7"/>
      <c r="AJ125" s="7"/>
      <c r="AK125" s="7"/>
      <c r="AL125" s="7"/>
      <c r="AM125" s="7"/>
      <c r="AN125" s="7"/>
      <c r="AO125" s="7"/>
      <c r="AP125" s="7"/>
      <c r="AQ125" s="7"/>
      <c r="AR125" s="61"/>
      <c r="AS125" s="61"/>
      <c r="AT125" s="61"/>
      <c r="AU125" s="7"/>
      <c r="AV125" s="7"/>
      <c r="AW125" s="7"/>
      <c r="AX125" s="7"/>
      <c r="AY125" s="7"/>
      <c r="AZ125" s="7"/>
      <c r="BA125" s="7"/>
      <c r="BB125" s="7"/>
      <c r="BC125" s="79"/>
      <c r="BD125" s="58"/>
      <c r="BE125" s="22" t="e">
        <f>VLOOKUP(A125,'Master List'!$K$37:$L$57,2,FALSE)</f>
        <v>#N/A</v>
      </c>
      <c r="BF125" s="22" t="e">
        <f>VLOOKUP(B125,'Master List'!$O$37:$P$124,2,FALSE)</f>
        <v>#N/A</v>
      </c>
      <c r="BG125" s="11" t="e">
        <f>VLOOKUP(A125,'Master List'!$K$37:$M$57,3,FALSE)</f>
        <v>#N/A</v>
      </c>
    </row>
    <row r="126" spans="1:59" ht="15" customHeight="1" thickBot="1" x14ac:dyDescent="0.3">
      <c r="A126" s="5"/>
      <c r="B126" s="5"/>
      <c r="C126" s="5"/>
      <c r="D126" s="5"/>
      <c r="E126" s="5"/>
      <c r="F126" s="5"/>
      <c r="G126" s="5"/>
      <c r="H126" s="5"/>
      <c r="I126" s="5"/>
      <c r="J126" s="5"/>
      <c r="K126" s="8"/>
      <c r="L126" s="57"/>
      <c r="M126" s="6"/>
      <c r="N126" s="6"/>
      <c r="O126" s="5"/>
      <c r="P126" s="6"/>
      <c r="Q126" s="6"/>
      <c r="R126" s="6"/>
      <c r="S126" s="6"/>
      <c r="T126" s="6"/>
      <c r="U126" s="5"/>
      <c r="V126" s="6"/>
      <c r="W126" s="6"/>
      <c r="X126" s="70"/>
      <c r="Y126" s="70"/>
      <c r="Z126" s="70"/>
      <c r="AA126" s="70"/>
      <c r="AB126" s="70"/>
      <c r="AC126" s="70"/>
      <c r="AD126" s="71"/>
      <c r="AE126" s="71"/>
      <c r="AF126" s="81"/>
      <c r="AG126" s="7"/>
      <c r="AH126" s="7"/>
      <c r="AI126" s="7"/>
      <c r="AJ126" s="7"/>
      <c r="AK126" s="7"/>
      <c r="AL126" s="7"/>
      <c r="AM126" s="7"/>
      <c r="AN126" s="7"/>
      <c r="AO126" s="7"/>
      <c r="AP126" s="7"/>
      <c r="AQ126" s="7"/>
      <c r="AR126" s="61"/>
      <c r="AS126" s="61"/>
      <c r="AT126" s="61"/>
      <c r="AU126" s="7"/>
      <c r="AV126" s="7"/>
      <c r="AW126" s="7"/>
      <c r="AX126" s="7"/>
      <c r="AY126" s="7"/>
      <c r="AZ126" s="7"/>
      <c r="BA126" s="7"/>
      <c r="BB126" s="7"/>
      <c r="BC126" s="79"/>
      <c r="BD126" s="58"/>
      <c r="BE126" s="22" t="e">
        <f>VLOOKUP(A126,'Master List'!$K$37:$L$57,2,FALSE)</f>
        <v>#N/A</v>
      </c>
      <c r="BF126" s="22" t="e">
        <f>VLOOKUP(B126,'Master List'!$O$37:$P$124,2,FALSE)</f>
        <v>#N/A</v>
      </c>
      <c r="BG126" s="11" t="e">
        <f>VLOOKUP(A126,'Master List'!$K$37:$M$57,3,FALSE)</f>
        <v>#N/A</v>
      </c>
    </row>
    <row r="127" spans="1:59" ht="15.75" thickBot="1" x14ac:dyDescent="0.3">
      <c r="A127" s="5"/>
      <c r="B127" s="5"/>
      <c r="C127" s="5"/>
      <c r="D127" s="5"/>
      <c r="E127" s="5"/>
      <c r="F127" s="5"/>
      <c r="G127" s="5"/>
      <c r="H127" s="5"/>
      <c r="I127" s="5"/>
      <c r="J127" s="5"/>
      <c r="K127" s="8"/>
      <c r="L127" s="57"/>
      <c r="M127" s="6"/>
      <c r="N127" s="6"/>
      <c r="O127" s="5"/>
      <c r="P127" s="6"/>
      <c r="Q127" s="6"/>
      <c r="R127" s="6"/>
      <c r="S127" s="6"/>
      <c r="T127" s="6"/>
      <c r="U127" s="5"/>
      <c r="V127" s="6"/>
      <c r="W127" s="6"/>
      <c r="X127" s="70"/>
      <c r="Y127" s="70"/>
      <c r="Z127" s="70"/>
      <c r="AA127" s="70"/>
      <c r="AB127" s="70"/>
      <c r="AC127" s="70"/>
      <c r="AD127" s="71"/>
      <c r="AE127" s="71"/>
      <c r="AF127" s="81"/>
      <c r="AG127" s="7"/>
      <c r="AH127" s="7"/>
      <c r="AI127" s="7"/>
      <c r="AJ127" s="7"/>
      <c r="AK127" s="7"/>
      <c r="AL127" s="7"/>
      <c r="AM127" s="7"/>
      <c r="AN127" s="7"/>
      <c r="AO127" s="7"/>
      <c r="AP127" s="7"/>
      <c r="AQ127" s="7"/>
      <c r="AR127" s="61"/>
      <c r="AS127" s="61"/>
      <c r="AT127" s="61"/>
      <c r="AU127" s="7"/>
      <c r="AV127" s="7"/>
      <c r="AW127" s="7"/>
      <c r="AX127" s="7"/>
      <c r="AY127" s="7"/>
      <c r="AZ127" s="7"/>
      <c r="BA127" s="7"/>
      <c r="BB127" s="7"/>
      <c r="BC127" s="79"/>
      <c r="BD127" s="58"/>
      <c r="BE127" s="22" t="e">
        <f>VLOOKUP(A127,'Master List'!$K$37:$L$57,2,FALSE)</f>
        <v>#N/A</v>
      </c>
      <c r="BF127" s="22" t="e">
        <f>VLOOKUP(B127,'Master List'!$O$37:$P$124,2,FALSE)</f>
        <v>#N/A</v>
      </c>
      <c r="BG127" s="11" t="e">
        <f>VLOOKUP(A127,'Master List'!$K$37:$M$57,3,FALSE)</f>
        <v>#N/A</v>
      </c>
    </row>
    <row r="128" spans="1:59" ht="15.75" thickBot="1" x14ac:dyDescent="0.3">
      <c r="A128" s="5"/>
      <c r="B128" s="5"/>
      <c r="C128" s="5"/>
      <c r="D128" s="5"/>
      <c r="E128" s="5"/>
      <c r="F128" s="5"/>
      <c r="G128" s="5"/>
      <c r="H128" s="5"/>
      <c r="I128" s="5"/>
      <c r="J128" s="5"/>
      <c r="K128" s="8"/>
      <c r="L128" s="57"/>
      <c r="M128" s="6"/>
      <c r="N128" s="6"/>
      <c r="O128" s="5"/>
      <c r="P128" s="6"/>
      <c r="Q128" s="6"/>
      <c r="R128" s="6"/>
      <c r="S128" s="6"/>
      <c r="T128" s="6"/>
      <c r="U128" s="5"/>
      <c r="V128" s="6"/>
      <c r="W128" s="6"/>
      <c r="X128" s="70"/>
      <c r="Y128" s="70"/>
      <c r="Z128" s="70"/>
      <c r="AA128" s="70"/>
      <c r="AB128" s="70"/>
      <c r="AC128" s="70"/>
      <c r="AD128" s="71"/>
      <c r="AE128" s="71"/>
      <c r="AF128" s="81"/>
      <c r="AG128" s="7"/>
      <c r="AH128" s="7"/>
      <c r="AI128" s="7"/>
      <c r="AJ128" s="7"/>
      <c r="AK128" s="7"/>
      <c r="AL128" s="7"/>
      <c r="AM128" s="7"/>
      <c r="AN128" s="7"/>
      <c r="AO128" s="7"/>
      <c r="AP128" s="7"/>
      <c r="AQ128" s="7"/>
      <c r="AR128" s="61"/>
      <c r="AS128" s="61"/>
      <c r="AT128" s="61"/>
      <c r="AU128" s="7"/>
      <c r="AV128" s="7"/>
      <c r="AW128" s="7"/>
      <c r="AX128" s="7"/>
      <c r="AY128" s="7"/>
      <c r="AZ128" s="7"/>
      <c r="BA128" s="7"/>
      <c r="BB128" s="7"/>
      <c r="BC128" s="79"/>
      <c r="BD128" s="58"/>
      <c r="BE128" s="22" t="e">
        <f>VLOOKUP(A128,'Master List'!$K$37:$L$57,2,FALSE)</f>
        <v>#N/A</v>
      </c>
      <c r="BF128" s="22" t="e">
        <f>VLOOKUP(B128,'Master List'!$O$37:$P$124,2,FALSE)</f>
        <v>#N/A</v>
      </c>
      <c r="BG128" s="11" t="e">
        <f>VLOOKUP(A128,'Master List'!$K$37:$M$57,3,FALSE)</f>
        <v>#N/A</v>
      </c>
    </row>
    <row r="129" spans="1:59" ht="15.75" thickBot="1" x14ac:dyDescent="0.3">
      <c r="A129" s="5"/>
      <c r="B129" s="5"/>
      <c r="C129" s="5"/>
      <c r="D129" s="5"/>
      <c r="E129" s="5"/>
      <c r="F129" s="5"/>
      <c r="G129" s="5"/>
      <c r="H129" s="5"/>
      <c r="I129" s="5"/>
      <c r="J129" s="5"/>
      <c r="K129" s="8"/>
      <c r="L129" s="57"/>
      <c r="M129" s="6"/>
      <c r="N129" s="6"/>
      <c r="O129" s="5"/>
      <c r="P129" s="6"/>
      <c r="Q129" s="6"/>
      <c r="R129" s="6"/>
      <c r="S129" s="6"/>
      <c r="T129" s="6"/>
      <c r="U129" s="5"/>
      <c r="V129" s="6"/>
      <c r="W129" s="6"/>
      <c r="X129" s="70"/>
      <c r="Y129" s="70"/>
      <c r="Z129" s="70"/>
      <c r="AA129" s="70"/>
      <c r="AB129" s="70"/>
      <c r="AC129" s="70"/>
      <c r="AD129" s="71"/>
      <c r="AE129" s="71"/>
      <c r="AF129" s="81"/>
      <c r="AG129" s="7"/>
      <c r="AH129" s="7"/>
      <c r="AI129" s="7"/>
      <c r="AJ129" s="7"/>
      <c r="AK129" s="7"/>
      <c r="AL129" s="7"/>
      <c r="AM129" s="7"/>
      <c r="AN129" s="7"/>
      <c r="AO129" s="7"/>
      <c r="AP129" s="7"/>
      <c r="AQ129" s="7"/>
      <c r="AR129" s="61"/>
      <c r="AS129" s="61"/>
      <c r="AT129" s="61"/>
      <c r="AU129" s="7"/>
      <c r="AV129" s="7"/>
      <c r="AW129" s="7"/>
      <c r="AX129" s="7"/>
      <c r="AY129" s="7"/>
      <c r="AZ129" s="7"/>
      <c r="BA129" s="7"/>
      <c r="BB129" s="7"/>
      <c r="BC129" s="79"/>
      <c r="BD129" s="58"/>
      <c r="BE129" s="22" t="e">
        <f>VLOOKUP(A129,'Master List'!$K$37:$L$57,2,FALSE)</f>
        <v>#N/A</v>
      </c>
      <c r="BF129" s="22" t="e">
        <f>VLOOKUP(B129,'Master List'!$O$37:$P$124,2,FALSE)</f>
        <v>#N/A</v>
      </c>
      <c r="BG129" s="11" t="e">
        <f>VLOOKUP(A129,'Master List'!$K$37:$M$57,3,FALSE)</f>
        <v>#N/A</v>
      </c>
    </row>
    <row r="130" spans="1:59" ht="15.75" thickBot="1" x14ac:dyDescent="0.3">
      <c r="A130" s="5"/>
      <c r="B130" s="5"/>
      <c r="C130" s="5"/>
      <c r="D130" s="5"/>
      <c r="E130" s="5"/>
      <c r="F130" s="5"/>
      <c r="G130" s="5"/>
      <c r="H130" s="5"/>
      <c r="I130" s="5"/>
      <c r="J130" s="5"/>
      <c r="K130" s="8"/>
      <c r="L130" s="57"/>
      <c r="M130" s="6"/>
      <c r="N130" s="6"/>
      <c r="O130" s="5"/>
      <c r="P130" s="6"/>
      <c r="Q130" s="6"/>
      <c r="R130" s="6"/>
      <c r="S130" s="6"/>
      <c r="T130" s="6"/>
      <c r="U130" s="5"/>
      <c r="V130" s="6"/>
      <c r="W130" s="6"/>
      <c r="X130" s="70"/>
      <c r="Y130" s="70"/>
      <c r="Z130" s="70"/>
      <c r="AA130" s="70"/>
      <c r="AB130" s="70"/>
      <c r="AC130" s="70"/>
      <c r="AD130" s="71"/>
      <c r="AE130" s="71"/>
      <c r="AF130" s="81"/>
      <c r="AG130" s="7"/>
      <c r="AH130" s="7"/>
      <c r="AI130" s="7"/>
      <c r="AJ130" s="7"/>
      <c r="AK130" s="7"/>
      <c r="AL130" s="7"/>
      <c r="AM130" s="7"/>
      <c r="AN130" s="7"/>
      <c r="AO130" s="7"/>
      <c r="AP130" s="7"/>
      <c r="AQ130" s="7"/>
      <c r="AR130" s="61"/>
      <c r="AS130" s="61"/>
      <c r="AT130" s="61"/>
      <c r="AU130" s="7"/>
      <c r="AV130" s="7"/>
      <c r="AW130" s="7"/>
      <c r="AX130" s="7"/>
      <c r="AY130" s="7"/>
      <c r="AZ130" s="7"/>
      <c r="BA130" s="7"/>
      <c r="BB130" s="7"/>
      <c r="BC130" s="79"/>
      <c r="BD130" s="58"/>
      <c r="BE130" s="22" t="e">
        <f>VLOOKUP(A130,'Master List'!$K$37:$L$57,2,FALSE)</f>
        <v>#N/A</v>
      </c>
      <c r="BF130" s="22" t="e">
        <f>VLOOKUP(B130,'Master List'!$O$37:$P$124,2,FALSE)</f>
        <v>#N/A</v>
      </c>
      <c r="BG130" s="11" t="e">
        <f>VLOOKUP(A130,'Master List'!$K$37:$M$57,3,FALSE)</f>
        <v>#N/A</v>
      </c>
    </row>
    <row r="131" spans="1:59" ht="15.75" thickBot="1" x14ac:dyDescent="0.3">
      <c r="A131" s="5"/>
      <c r="B131" s="5"/>
      <c r="C131" s="5"/>
      <c r="D131" s="5"/>
      <c r="E131" s="5"/>
      <c r="F131" s="5"/>
      <c r="G131" s="5"/>
      <c r="H131" s="5"/>
      <c r="I131" s="5"/>
      <c r="J131" s="5"/>
      <c r="K131" s="8"/>
      <c r="L131" s="57"/>
      <c r="M131" s="6"/>
      <c r="N131" s="6"/>
      <c r="O131" s="5"/>
      <c r="P131" s="6"/>
      <c r="Q131" s="6"/>
      <c r="R131" s="6"/>
      <c r="S131" s="6"/>
      <c r="T131" s="6"/>
      <c r="U131" s="5"/>
      <c r="V131" s="6"/>
      <c r="W131" s="6"/>
      <c r="X131" s="70"/>
      <c r="Y131" s="70"/>
      <c r="Z131" s="70"/>
      <c r="AA131" s="70"/>
      <c r="AB131" s="70"/>
      <c r="AC131" s="70"/>
      <c r="AD131" s="71"/>
      <c r="AE131" s="71"/>
      <c r="AF131" s="81"/>
      <c r="AG131" s="7"/>
      <c r="AH131" s="7"/>
      <c r="AI131" s="7"/>
      <c r="AJ131" s="7"/>
      <c r="AK131" s="7"/>
      <c r="AL131" s="7"/>
      <c r="AM131" s="7"/>
      <c r="AN131" s="7"/>
      <c r="AO131" s="7"/>
      <c r="AP131" s="7"/>
      <c r="AQ131" s="7"/>
      <c r="AR131" s="61"/>
      <c r="AS131" s="61"/>
      <c r="AT131" s="61"/>
      <c r="AU131" s="7"/>
      <c r="AV131" s="7"/>
      <c r="AW131" s="7"/>
      <c r="AX131" s="7"/>
      <c r="AY131" s="7"/>
      <c r="AZ131" s="7"/>
      <c r="BA131" s="7"/>
      <c r="BB131" s="7"/>
      <c r="BC131" s="79"/>
      <c r="BD131" s="58"/>
      <c r="BE131" s="22" t="e">
        <f>VLOOKUP(A131,'Master List'!$K$37:$L$57,2,FALSE)</f>
        <v>#N/A</v>
      </c>
      <c r="BF131" s="22" t="e">
        <f>VLOOKUP(B131,'Master List'!$O$37:$P$124,2,FALSE)</f>
        <v>#N/A</v>
      </c>
      <c r="BG131" s="11" t="e">
        <f>VLOOKUP(A131,'Master List'!$K$37:$M$57,3,FALSE)</f>
        <v>#N/A</v>
      </c>
    </row>
    <row r="132" spans="1:59" ht="15.75" thickBot="1" x14ac:dyDescent="0.3">
      <c r="A132" s="5"/>
      <c r="B132" s="5"/>
      <c r="C132" s="5"/>
      <c r="D132" s="5"/>
      <c r="E132" s="5"/>
      <c r="F132" s="5"/>
      <c r="G132" s="5"/>
      <c r="H132" s="5"/>
      <c r="I132" s="5"/>
      <c r="J132" s="5"/>
      <c r="K132" s="8"/>
      <c r="L132" s="57"/>
      <c r="M132" s="6"/>
      <c r="N132" s="6"/>
      <c r="O132" s="5"/>
      <c r="P132" s="6"/>
      <c r="Q132" s="6"/>
      <c r="R132" s="6"/>
      <c r="S132" s="6"/>
      <c r="T132" s="6"/>
      <c r="U132" s="5"/>
      <c r="V132" s="6"/>
      <c r="W132" s="6"/>
      <c r="X132" s="70"/>
      <c r="Y132" s="70"/>
      <c r="Z132" s="70"/>
      <c r="AA132" s="70"/>
      <c r="AB132" s="70"/>
      <c r="AC132" s="70"/>
      <c r="AD132" s="71"/>
      <c r="AE132" s="71"/>
      <c r="AF132" s="81"/>
      <c r="AG132" s="7"/>
      <c r="AH132" s="7"/>
      <c r="AI132" s="7"/>
      <c r="AJ132" s="7"/>
      <c r="AK132" s="7"/>
      <c r="AL132" s="7"/>
      <c r="AM132" s="7"/>
      <c r="AN132" s="7"/>
      <c r="AO132" s="7"/>
      <c r="AP132" s="7"/>
      <c r="AQ132" s="7"/>
      <c r="AR132" s="61"/>
      <c r="AS132" s="61"/>
      <c r="AT132" s="61"/>
      <c r="AU132" s="7"/>
      <c r="AV132" s="7"/>
      <c r="AW132" s="7"/>
      <c r="AX132" s="7"/>
      <c r="AY132" s="7"/>
      <c r="AZ132" s="7"/>
      <c r="BA132" s="7"/>
      <c r="BB132" s="7"/>
      <c r="BC132" s="79"/>
      <c r="BD132" s="58"/>
      <c r="BE132" s="22" t="e">
        <f>VLOOKUP(A132,'Master List'!$K$37:$L$57,2,FALSE)</f>
        <v>#N/A</v>
      </c>
      <c r="BF132" s="22" t="e">
        <f>VLOOKUP(B132,'Master List'!$O$37:$P$124,2,FALSE)</f>
        <v>#N/A</v>
      </c>
      <c r="BG132" s="11" t="e">
        <f>VLOOKUP(A132,'Master List'!$K$37:$M$57,3,FALSE)</f>
        <v>#N/A</v>
      </c>
    </row>
    <row r="133" spans="1:59" ht="15.75" thickBot="1" x14ac:dyDescent="0.3">
      <c r="A133" s="5"/>
      <c r="B133" s="5"/>
      <c r="C133" s="5"/>
      <c r="D133" s="5"/>
      <c r="E133" s="5"/>
      <c r="F133" s="5"/>
      <c r="G133" s="5"/>
      <c r="H133" s="5"/>
      <c r="I133" s="5"/>
      <c r="J133" s="5"/>
      <c r="K133" s="8"/>
      <c r="L133" s="57"/>
      <c r="M133" s="6"/>
      <c r="N133" s="6"/>
      <c r="O133" s="5"/>
      <c r="P133" s="6"/>
      <c r="Q133" s="6"/>
      <c r="R133" s="6"/>
      <c r="S133" s="6"/>
      <c r="T133" s="6"/>
      <c r="U133" s="5"/>
      <c r="V133" s="6"/>
      <c r="W133" s="6"/>
      <c r="X133" s="70"/>
      <c r="Y133" s="70"/>
      <c r="Z133" s="70"/>
      <c r="AA133" s="70"/>
      <c r="AB133" s="70"/>
      <c r="AC133" s="70"/>
      <c r="AD133" s="71"/>
      <c r="AE133" s="71"/>
      <c r="AF133" s="81"/>
      <c r="AG133" s="7"/>
      <c r="AH133" s="7"/>
      <c r="AI133" s="7"/>
      <c r="AJ133" s="7"/>
      <c r="AK133" s="7"/>
      <c r="AL133" s="7"/>
      <c r="AM133" s="7"/>
      <c r="AN133" s="7"/>
      <c r="AO133" s="7"/>
      <c r="AP133" s="7"/>
      <c r="AQ133" s="7"/>
      <c r="AR133" s="61"/>
      <c r="AS133" s="61"/>
      <c r="AT133" s="61"/>
      <c r="AU133" s="7"/>
      <c r="AV133" s="7"/>
      <c r="AW133" s="7"/>
      <c r="AX133" s="7"/>
      <c r="AY133" s="7"/>
      <c r="AZ133" s="7"/>
      <c r="BA133" s="7"/>
      <c r="BB133" s="7"/>
      <c r="BC133" s="79"/>
      <c r="BD133" s="58"/>
      <c r="BE133" s="22" t="e">
        <f>VLOOKUP(A133,'Master List'!$K$37:$L$57,2,FALSE)</f>
        <v>#N/A</v>
      </c>
      <c r="BF133" s="22" t="e">
        <f>VLOOKUP(B133,'Master List'!$O$37:$P$124,2,FALSE)</f>
        <v>#N/A</v>
      </c>
      <c r="BG133" s="11" t="e">
        <f>VLOOKUP(A133,'Master List'!$K$37:$M$57,3,FALSE)</f>
        <v>#N/A</v>
      </c>
    </row>
    <row r="134" spans="1:59" ht="15.75" thickBot="1" x14ac:dyDescent="0.3">
      <c r="A134" s="5"/>
      <c r="B134" s="5"/>
      <c r="C134" s="5"/>
      <c r="D134" s="5"/>
      <c r="E134" s="5"/>
      <c r="F134" s="5"/>
      <c r="G134" s="5"/>
      <c r="H134" s="5"/>
      <c r="I134" s="5"/>
      <c r="J134" s="5"/>
      <c r="K134" s="8"/>
      <c r="L134" s="57"/>
      <c r="M134" s="6"/>
      <c r="N134" s="6"/>
      <c r="O134" s="5"/>
      <c r="P134" s="6"/>
      <c r="Q134" s="6"/>
      <c r="R134" s="6"/>
      <c r="S134" s="6"/>
      <c r="T134" s="6"/>
      <c r="U134" s="5"/>
      <c r="V134" s="6"/>
      <c r="W134" s="6"/>
      <c r="X134" s="70"/>
      <c r="Y134" s="70"/>
      <c r="Z134" s="70"/>
      <c r="AA134" s="70"/>
      <c r="AB134" s="70"/>
      <c r="AC134" s="70"/>
      <c r="AD134" s="71"/>
      <c r="AE134" s="71"/>
      <c r="AF134" s="81"/>
      <c r="AG134" s="7"/>
      <c r="AH134" s="7"/>
      <c r="AI134" s="7"/>
      <c r="AJ134" s="7"/>
      <c r="AK134" s="7"/>
      <c r="AL134" s="7"/>
      <c r="AM134" s="7"/>
      <c r="AN134" s="7"/>
      <c r="AO134" s="7"/>
      <c r="AP134" s="7"/>
      <c r="AQ134" s="7"/>
      <c r="AR134" s="61"/>
      <c r="AS134" s="61"/>
      <c r="AT134" s="61"/>
      <c r="AU134" s="7"/>
      <c r="AV134" s="7"/>
      <c r="AW134" s="7"/>
      <c r="AX134" s="7"/>
      <c r="AY134" s="7"/>
      <c r="AZ134" s="7"/>
      <c r="BA134" s="7"/>
      <c r="BB134" s="7"/>
      <c r="BC134" s="79"/>
      <c r="BD134" s="58"/>
      <c r="BE134" s="22" t="e">
        <f>VLOOKUP(A134,'Master List'!$K$37:$L$57,2,FALSE)</f>
        <v>#N/A</v>
      </c>
      <c r="BF134" s="22" t="e">
        <f>VLOOKUP(B134,'Master List'!$O$37:$P$124,2,FALSE)</f>
        <v>#N/A</v>
      </c>
      <c r="BG134" s="11" t="e">
        <f>VLOOKUP(A134,'Master List'!$K$37:$M$57,3,FALSE)</f>
        <v>#N/A</v>
      </c>
    </row>
    <row r="135" spans="1:59" ht="15.75" thickBot="1" x14ac:dyDescent="0.3">
      <c r="A135" s="5"/>
      <c r="B135" s="5"/>
      <c r="C135" s="5"/>
      <c r="D135" s="5"/>
      <c r="E135" s="5"/>
      <c r="F135" s="5"/>
      <c r="G135" s="5"/>
      <c r="H135" s="5"/>
      <c r="I135" s="5"/>
      <c r="J135" s="5"/>
      <c r="K135" s="8"/>
      <c r="L135" s="57"/>
      <c r="M135" s="6"/>
      <c r="N135" s="6"/>
      <c r="O135" s="5"/>
      <c r="P135" s="6"/>
      <c r="Q135" s="6"/>
      <c r="R135" s="6"/>
      <c r="S135" s="6"/>
      <c r="T135" s="6"/>
      <c r="U135" s="5"/>
      <c r="V135" s="6"/>
      <c r="W135" s="6"/>
      <c r="X135" s="70"/>
      <c r="Y135" s="70"/>
      <c r="Z135" s="70"/>
      <c r="AA135" s="70"/>
      <c r="AB135" s="70"/>
      <c r="AC135" s="70"/>
      <c r="AD135" s="71"/>
      <c r="AE135" s="71"/>
      <c r="AF135" s="81"/>
      <c r="AG135" s="7"/>
      <c r="AH135" s="7"/>
      <c r="AI135" s="7"/>
      <c r="AJ135" s="7"/>
      <c r="AK135" s="7"/>
      <c r="AL135" s="7"/>
      <c r="AM135" s="7"/>
      <c r="AN135" s="7"/>
      <c r="AO135" s="7"/>
      <c r="AP135" s="7"/>
      <c r="AQ135" s="7"/>
      <c r="AR135" s="61"/>
      <c r="AS135" s="61"/>
      <c r="AT135" s="61"/>
      <c r="AU135" s="7"/>
      <c r="AV135" s="7"/>
      <c r="AW135" s="7"/>
      <c r="AX135" s="7"/>
      <c r="AY135" s="7"/>
      <c r="AZ135" s="7"/>
      <c r="BA135" s="7"/>
      <c r="BB135" s="7"/>
      <c r="BC135" s="79"/>
      <c r="BD135" s="58"/>
      <c r="BE135" s="22" t="e">
        <f>VLOOKUP(A135,'Master List'!$K$37:$L$57,2,FALSE)</f>
        <v>#N/A</v>
      </c>
      <c r="BF135" s="22" t="e">
        <f>VLOOKUP(B135,'Master List'!$O$37:$P$124,2,FALSE)</f>
        <v>#N/A</v>
      </c>
      <c r="BG135" s="11" t="e">
        <f>VLOOKUP(A135,'Master List'!$K$37:$M$57,3,FALSE)</f>
        <v>#N/A</v>
      </c>
    </row>
    <row r="136" spans="1:59" ht="15.75" thickBot="1" x14ac:dyDescent="0.3">
      <c r="A136" s="5"/>
      <c r="B136" s="5"/>
      <c r="C136" s="5"/>
      <c r="D136" s="5"/>
      <c r="E136" s="5"/>
      <c r="F136" s="5"/>
      <c r="G136" s="5"/>
      <c r="H136" s="5"/>
      <c r="I136" s="5"/>
      <c r="J136" s="5"/>
      <c r="K136" s="8"/>
      <c r="L136" s="57"/>
      <c r="M136" s="6"/>
      <c r="N136" s="6"/>
      <c r="O136" s="5"/>
      <c r="P136" s="6"/>
      <c r="Q136" s="6"/>
      <c r="R136" s="6"/>
      <c r="S136" s="6"/>
      <c r="T136" s="6"/>
      <c r="U136" s="5"/>
      <c r="V136" s="6"/>
      <c r="W136" s="6"/>
      <c r="X136" s="70"/>
      <c r="Y136" s="70"/>
      <c r="Z136" s="70"/>
      <c r="AA136" s="70"/>
      <c r="AB136" s="70"/>
      <c r="AC136" s="70"/>
      <c r="AD136" s="71"/>
      <c r="AE136" s="71"/>
      <c r="AF136" s="81"/>
      <c r="AG136" s="7"/>
      <c r="AH136" s="7"/>
      <c r="AI136" s="7"/>
      <c r="AJ136" s="7"/>
      <c r="AK136" s="7"/>
      <c r="AL136" s="7"/>
      <c r="AM136" s="7"/>
      <c r="AN136" s="7"/>
      <c r="AO136" s="7"/>
      <c r="AP136" s="7"/>
      <c r="AQ136" s="7"/>
      <c r="AR136" s="61"/>
      <c r="AS136" s="61"/>
      <c r="AT136" s="61"/>
      <c r="AU136" s="7"/>
      <c r="AV136" s="7"/>
      <c r="AW136" s="7"/>
      <c r="AX136" s="7"/>
      <c r="AY136" s="7"/>
      <c r="AZ136" s="7"/>
      <c r="BA136" s="7"/>
      <c r="BB136" s="7"/>
      <c r="BC136" s="79"/>
      <c r="BD136" s="58"/>
      <c r="BE136" s="22" t="e">
        <f>VLOOKUP(A136,'Master List'!$K$37:$L$57,2,FALSE)</f>
        <v>#N/A</v>
      </c>
      <c r="BF136" s="22" t="e">
        <f>VLOOKUP(B136,'Master List'!$O$37:$P$124,2,FALSE)</f>
        <v>#N/A</v>
      </c>
      <c r="BG136" s="11" t="e">
        <f>VLOOKUP(A136,'Master List'!$K$37:$M$57,3,FALSE)</f>
        <v>#N/A</v>
      </c>
    </row>
    <row r="137" spans="1:59" ht="15.75" thickBot="1" x14ac:dyDescent="0.3">
      <c r="A137" s="5"/>
      <c r="B137" s="5"/>
      <c r="C137" s="5"/>
      <c r="D137" s="5"/>
      <c r="E137" s="5"/>
      <c r="F137" s="5"/>
      <c r="G137" s="5"/>
      <c r="H137" s="5"/>
      <c r="I137" s="5"/>
      <c r="J137" s="5"/>
      <c r="K137" s="8"/>
      <c r="L137" s="57"/>
      <c r="M137" s="6"/>
      <c r="N137" s="6"/>
      <c r="O137" s="5"/>
      <c r="P137" s="6"/>
      <c r="Q137" s="6"/>
      <c r="R137" s="6"/>
      <c r="S137" s="6"/>
      <c r="T137" s="6"/>
      <c r="U137" s="5"/>
      <c r="V137" s="6"/>
      <c r="W137" s="6"/>
      <c r="X137" s="70"/>
      <c r="Y137" s="70"/>
      <c r="Z137" s="70"/>
      <c r="AA137" s="70"/>
      <c r="AB137" s="70"/>
      <c r="AC137" s="70"/>
      <c r="AD137" s="71"/>
      <c r="AE137" s="71"/>
      <c r="AF137" s="81"/>
      <c r="AG137" s="7"/>
      <c r="AH137" s="7"/>
      <c r="AI137" s="7"/>
      <c r="AJ137" s="7"/>
      <c r="AK137" s="7"/>
      <c r="AL137" s="7"/>
      <c r="AM137" s="7"/>
      <c r="AN137" s="7"/>
      <c r="AO137" s="7"/>
      <c r="AP137" s="7"/>
      <c r="AQ137" s="7"/>
      <c r="AR137" s="61"/>
      <c r="AS137" s="61"/>
      <c r="AT137" s="61"/>
      <c r="AU137" s="7"/>
      <c r="AV137" s="7"/>
      <c r="AW137" s="7"/>
      <c r="AX137" s="7"/>
      <c r="AY137" s="7"/>
      <c r="AZ137" s="7"/>
      <c r="BA137" s="7"/>
      <c r="BB137" s="7"/>
      <c r="BC137" s="79"/>
      <c r="BD137" s="58"/>
      <c r="BE137" s="22" t="e">
        <f>VLOOKUP(A137,'Master List'!$K$37:$L$57,2,FALSE)</f>
        <v>#N/A</v>
      </c>
      <c r="BF137" s="22" t="e">
        <f>VLOOKUP(B137,'Master List'!$O$37:$P$124,2,FALSE)</f>
        <v>#N/A</v>
      </c>
      <c r="BG137" s="11" t="e">
        <f>VLOOKUP(A137,'Master List'!$K$37:$M$57,3,FALSE)</f>
        <v>#N/A</v>
      </c>
    </row>
    <row r="138" spans="1:59" ht="15.75" thickBot="1" x14ac:dyDescent="0.3">
      <c r="A138" s="5"/>
      <c r="B138" s="5"/>
      <c r="C138" s="5"/>
      <c r="D138" s="5"/>
      <c r="E138" s="5"/>
      <c r="F138" s="5"/>
      <c r="G138" s="5"/>
      <c r="H138" s="5"/>
      <c r="I138" s="5"/>
      <c r="J138" s="5"/>
      <c r="K138" s="8"/>
      <c r="L138" s="57"/>
      <c r="M138" s="6"/>
      <c r="N138" s="6"/>
      <c r="O138" s="5"/>
      <c r="P138" s="6"/>
      <c r="Q138" s="6"/>
      <c r="R138" s="6"/>
      <c r="S138" s="6"/>
      <c r="T138" s="6"/>
      <c r="U138" s="5"/>
      <c r="V138" s="6"/>
      <c r="W138" s="6"/>
      <c r="X138" s="70"/>
      <c r="Y138" s="70"/>
      <c r="Z138" s="70"/>
      <c r="AA138" s="70"/>
      <c r="AB138" s="70"/>
      <c r="AC138" s="70"/>
      <c r="AD138" s="71"/>
      <c r="AE138" s="71"/>
      <c r="AF138" s="81"/>
      <c r="AG138" s="7"/>
      <c r="AH138" s="7"/>
      <c r="AI138" s="7"/>
      <c r="AJ138" s="7"/>
      <c r="AK138" s="7"/>
      <c r="AL138" s="7"/>
      <c r="AM138" s="7"/>
      <c r="AN138" s="7"/>
      <c r="AO138" s="7"/>
      <c r="AP138" s="7"/>
      <c r="AQ138" s="7"/>
      <c r="AR138" s="61"/>
      <c r="AS138" s="61"/>
      <c r="AT138" s="61"/>
      <c r="AU138" s="7"/>
      <c r="AV138" s="7"/>
      <c r="AW138" s="7"/>
      <c r="AX138" s="7"/>
      <c r="AY138" s="7"/>
      <c r="AZ138" s="7"/>
      <c r="BA138" s="7"/>
      <c r="BB138" s="7"/>
      <c r="BC138" s="79"/>
      <c r="BD138" s="58"/>
      <c r="BE138" s="22" t="e">
        <f>VLOOKUP(A138,'Master List'!$K$37:$L$57,2,FALSE)</f>
        <v>#N/A</v>
      </c>
      <c r="BF138" s="22" t="e">
        <f>VLOOKUP(B138,'Master List'!$O$37:$P$124,2,FALSE)</f>
        <v>#N/A</v>
      </c>
      <c r="BG138" s="11" t="e">
        <f>VLOOKUP(A138,'Master List'!$K$37:$M$57,3,FALSE)</f>
        <v>#N/A</v>
      </c>
    </row>
    <row r="139" spans="1:59" ht="15.75" thickBot="1" x14ac:dyDescent="0.3">
      <c r="A139" s="5"/>
      <c r="B139" s="5"/>
      <c r="C139" s="5"/>
      <c r="D139" s="5"/>
      <c r="E139" s="5"/>
      <c r="F139" s="5"/>
      <c r="G139" s="5"/>
      <c r="H139" s="5"/>
      <c r="I139" s="5"/>
      <c r="J139" s="5"/>
      <c r="K139" s="8"/>
      <c r="L139" s="57"/>
      <c r="M139" s="6"/>
      <c r="N139" s="6"/>
      <c r="O139" s="5"/>
      <c r="P139" s="6"/>
      <c r="Q139" s="6"/>
      <c r="R139" s="6"/>
      <c r="S139" s="6"/>
      <c r="T139" s="6"/>
      <c r="U139" s="5"/>
      <c r="V139" s="6"/>
      <c r="W139" s="6"/>
      <c r="X139" s="70"/>
      <c r="Y139" s="70"/>
      <c r="Z139" s="70"/>
      <c r="AA139" s="70"/>
      <c r="AB139" s="70"/>
      <c r="AC139" s="70"/>
      <c r="AD139" s="71"/>
      <c r="AE139" s="71"/>
      <c r="AF139" s="81"/>
      <c r="AG139" s="7"/>
      <c r="AH139" s="7"/>
      <c r="AI139" s="7"/>
      <c r="AJ139" s="7"/>
      <c r="AK139" s="7"/>
      <c r="AL139" s="7"/>
      <c r="AM139" s="7"/>
      <c r="AN139" s="7"/>
      <c r="AO139" s="7"/>
      <c r="AP139" s="7"/>
      <c r="AQ139" s="7"/>
      <c r="AR139" s="61"/>
      <c r="AS139" s="61"/>
      <c r="AT139" s="61"/>
      <c r="AU139" s="7"/>
      <c r="AV139" s="7"/>
      <c r="AW139" s="7"/>
      <c r="AX139" s="7"/>
      <c r="AY139" s="7"/>
      <c r="AZ139" s="7"/>
      <c r="BA139" s="7"/>
      <c r="BB139" s="7"/>
      <c r="BC139" s="79"/>
      <c r="BD139" s="58"/>
      <c r="BE139" s="22" t="e">
        <f>VLOOKUP(A139,'Master List'!$K$37:$L$57,2,FALSE)</f>
        <v>#N/A</v>
      </c>
      <c r="BF139" s="22" t="e">
        <f>VLOOKUP(B139,'Master List'!$O$37:$P$124,2,FALSE)</f>
        <v>#N/A</v>
      </c>
      <c r="BG139" s="11" t="e">
        <f>VLOOKUP(A139,'Master List'!$K$37:$M$57,3,FALSE)</f>
        <v>#N/A</v>
      </c>
    </row>
    <row r="140" spans="1:59" ht="15.75" thickBot="1" x14ac:dyDescent="0.3">
      <c r="A140" s="5"/>
      <c r="B140" s="5"/>
      <c r="C140" s="5"/>
      <c r="D140" s="5"/>
      <c r="E140" s="5"/>
      <c r="F140" s="5"/>
      <c r="G140" s="5"/>
      <c r="H140" s="5"/>
      <c r="I140" s="5"/>
      <c r="J140" s="5"/>
      <c r="K140" s="8"/>
      <c r="L140" s="57"/>
      <c r="M140" s="6"/>
      <c r="N140" s="6"/>
      <c r="O140" s="5"/>
      <c r="P140" s="6"/>
      <c r="Q140" s="6"/>
      <c r="R140" s="6"/>
      <c r="S140" s="6"/>
      <c r="T140" s="6"/>
      <c r="U140" s="5"/>
      <c r="V140" s="6"/>
      <c r="W140" s="6"/>
      <c r="X140" s="70"/>
      <c r="Y140" s="70"/>
      <c r="Z140" s="70"/>
      <c r="AA140" s="70"/>
      <c r="AB140" s="70"/>
      <c r="AC140" s="70"/>
      <c r="AD140" s="71"/>
      <c r="AE140" s="71"/>
      <c r="AF140" s="81"/>
      <c r="AG140" s="7"/>
      <c r="AH140" s="7"/>
      <c r="AI140" s="7"/>
      <c r="AJ140" s="7"/>
      <c r="AK140" s="7"/>
      <c r="AL140" s="7"/>
      <c r="AM140" s="7"/>
      <c r="AN140" s="7"/>
      <c r="AO140" s="7"/>
      <c r="AP140" s="7"/>
      <c r="AQ140" s="7"/>
      <c r="AR140" s="61"/>
      <c r="AS140" s="61"/>
      <c r="AT140" s="61"/>
      <c r="AU140" s="7"/>
      <c r="AV140" s="7"/>
      <c r="AW140" s="7"/>
      <c r="AX140" s="7"/>
      <c r="AY140" s="7"/>
      <c r="AZ140" s="7"/>
      <c r="BA140" s="7"/>
      <c r="BB140" s="7"/>
      <c r="BC140" s="79"/>
      <c r="BD140" s="58"/>
      <c r="BE140" s="22" t="e">
        <f>VLOOKUP(A140,'Master List'!$K$37:$L$57,2,FALSE)</f>
        <v>#N/A</v>
      </c>
      <c r="BF140" s="22" t="e">
        <f>VLOOKUP(B140,'Master List'!$O$37:$P$124,2,FALSE)</f>
        <v>#N/A</v>
      </c>
      <c r="BG140" s="11" t="e">
        <f>VLOOKUP(A140,'Master List'!$K$37:$M$57,3,FALSE)</f>
        <v>#N/A</v>
      </c>
    </row>
    <row r="141" spans="1:59" ht="15.75" thickBot="1" x14ac:dyDescent="0.3">
      <c r="A141" s="5"/>
      <c r="B141" s="5"/>
      <c r="C141" s="5"/>
      <c r="D141" s="5"/>
      <c r="E141" s="5"/>
      <c r="F141" s="5"/>
      <c r="G141" s="5"/>
      <c r="H141" s="5"/>
      <c r="I141" s="5"/>
      <c r="J141" s="5"/>
      <c r="K141" s="8"/>
      <c r="L141" s="57"/>
      <c r="M141" s="6"/>
      <c r="N141" s="6"/>
      <c r="O141" s="5"/>
      <c r="P141" s="6"/>
      <c r="Q141" s="6"/>
      <c r="R141" s="6"/>
      <c r="S141" s="6"/>
      <c r="T141" s="6"/>
      <c r="U141" s="5"/>
      <c r="V141" s="6"/>
      <c r="W141" s="6"/>
      <c r="X141" s="70"/>
      <c r="Y141" s="70"/>
      <c r="Z141" s="70"/>
      <c r="AA141" s="70"/>
      <c r="AB141" s="70"/>
      <c r="AC141" s="70"/>
      <c r="AD141" s="71"/>
      <c r="AE141" s="71"/>
      <c r="AF141" s="81"/>
      <c r="AG141" s="7"/>
      <c r="AH141" s="7"/>
      <c r="AI141" s="7"/>
      <c r="AJ141" s="7"/>
      <c r="AK141" s="7"/>
      <c r="AL141" s="7"/>
      <c r="AM141" s="7"/>
      <c r="AN141" s="7"/>
      <c r="AO141" s="7"/>
      <c r="AP141" s="7"/>
      <c r="AQ141" s="7"/>
      <c r="AR141" s="61"/>
      <c r="AS141" s="61"/>
      <c r="AT141" s="61"/>
      <c r="AU141" s="7"/>
      <c r="AV141" s="7"/>
      <c r="AW141" s="7"/>
      <c r="AX141" s="7"/>
      <c r="AY141" s="7"/>
      <c r="AZ141" s="7"/>
      <c r="BA141" s="7"/>
      <c r="BB141" s="7"/>
      <c r="BC141" s="79"/>
      <c r="BD141" s="58"/>
      <c r="BE141" s="22" t="e">
        <f>VLOOKUP(A141,'Master List'!$K$37:$L$57,2,FALSE)</f>
        <v>#N/A</v>
      </c>
      <c r="BF141" s="22" t="e">
        <f>VLOOKUP(B141,'Master List'!$O$37:$P$124,2,FALSE)</f>
        <v>#N/A</v>
      </c>
      <c r="BG141" s="11" t="e">
        <f>VLOOKUP(A141,'Master List'!$K$37:$M$57,3,FALSE)</f>
        <v>#N/A</v>
      </c>
    </row>
    <row r="142" spans="1:59" ht="15.75" thickBot="1" x14ac:dyDescent="0.3">
      <c r="A142" s="5"/>
      <c r="B142" s="5"/>
      <c r="C142" s="5"/>
      <c r="D142" s="5"/>
      <c r="E142" s="5"/>
      <c r="F142" s="5"/>
      <c r="G142" s="5"/>
      <c r="H142" s="5"/>
      <c r="I142" s="5"/>
      <c r="J142" s="5"/>
      <c r="K142" s="8"/>
      <c r="L142" s="57"/>
      <c r="M142" s="6"/>
      <c r="N142" s="6"/>
      <c r="O142" s="5"/>
      <c r="P142" s="6"/>
      <c r="Q142" s="6"/>
      <c r="R142" s="6"/>
      <c r="S142" s="6"/>
      <c r="T142" s="6"/>
      <c r="U142" s="5"/>
      <c r="V142" s="6"/>
      <c r="W142" s="6"/>
      <c r="X142" s="70"/>
      <c r="Y142" s="70"/>
      <c r="Z142" s="70"/>
      <c r="AA142" s="70"/>
      <c r="AB142" s="70"/>
      <c r="AC142" s="70"/>
      <c r="AD142" s="71"/>
      <c r="AE142" s="71"/>
      <c r="AF142" s="81"/>
      <c r="AG142" s="7"/>
      <c r="AH142" s="7"/>
      <c r="AI142" s="7"/>
      <c r="AJ142" s="7"/>
      <c r="AK142" s="7"/>
      <c r="AL142" s="7"/>
      <c r="AM142" s="7"/>
      <c r="AN142" s="7"/>
      <c r="AO142" s="7"/>
      <c r="AP142" s="7"/>
      <c r="AQ142" s="7"/>
      <c r="AR142" s="61"/>
      <c r="AS142" s="61"/>
      <c r="AT142" s="61"/>
      <c r="AU142" s="7"/>
      <c r="AV142" s="7"/>
      <c r="AW142" s="7"/>
      <c r="AX142" s="7"/>
      <c r="AY142" s="7"/>
      <c r="AZ142" s="7"/>
      <c r="BA142" s="7"/>
      <c r="BB142" s="7"/>
      <c r="BC142" s="79"/>
      <c r="BD142" s="58"/>
      <c r="BE142" s="22" t="e">
        <f>VLOOKUP(A142,'Master List'!$K$37:$L$57,2,FALSE)</f>
        <v>#N/A</v>
      </c>
      <c r="BF142" s="22" t="e">
        <f>VLOOKUP(B142,'Master List'!$O$37:$P$124,2,FALSE)</f>
        <v>#N/A</v>
      </c>
      <c r="BG142" s="11" t="e">
        <f>VLOOKUP(A142,'Master List'!$K$37:$M$57,3,FALSE)</f>
        <v>#N/A</v>
      </c>
    </row>
    <row r="143" spans="1:59" ht="15.75" thickBot="1" x14ac:dyDescent="0.3">
      <c r="A143" s="5"/>
      <c r="B143" s="5"/>
      <c r="C143" s="5"/>
      <c r="D143" s="5"/>
      <c r="E143" s="5"/>
      <c r="F143" s="5"/>
      <c r="G143" s="5"/>
      <c r="H143" s="5"/>
      <c r="I143" s="5"/>
      <c r="J143" s="5"/>
      <c r="K143" s="8"/>
      <c r="L143" s="57"/>
      <c r="M143" s="6"/>
      <c r="N143" s="6"/>
      <c r="O143" s="5"/>
      <c r="P143" s="6"/>
      <c r="Q143" s="6"/>
      <c r="R143" s="6"/>
      <c r="S143" s="6"/>
      <c r="T143" s="6"/>
      <c r="U143" s="5"/>
      <c r="V143" s="6"/>
      <c r="W143" s="6"/>
      <c r="X143" s="70"/>
      <c r="Y143" s="70"/>
      <c r="Z143" s="70"/>
      <c r="AA143" s="70"/>
      <c r="AB143" s="70"/>
      <c r="AC143" s="70"/>
      <c r="AD143" s="71"/>
      <c r="AE143" s="71"/>
      <c r="AF143" s="81"/>
      <c r="AG143" s="7"/>
      <c r="AH143" s="7"/>
      <c r="AI143" s="7"/>
      <c r="AJ143" s="7"/>
      <c r="AK143" s="7"/>
      <c r="AL143" s="7"/>
      <c r="AM143" s="7"/>
      <c r="AN143" s="7"/>
      <c r="AO143" s="7"/>
      <c r="AP143" s="7"/>
      <c r="AQ143" s="7"/>
      <c r="AR143" s="61"/>
      <c r="AS143" s="61"/>
      <c r="AT143" s="61"/>
      <c r="AU143" s="7"/>
      <c r="AV143" s="7"/>
      <c r="AW143" s="7"/>
      <c r="AX143" s="7"/>
      <c r="AY143" s="7"/>
      <c r="AZ143" s="7"/>
      <c r="BA143" s="7"/>
      <c r="BB143" s="7"/>
      <c r="BC143" s="79"/>
      <c r="BD143" s="58"/>
      <c r="BE143" s="22" t="e">
        <f>VLOOKUP(A143,'Master List'!$K$37:$L$57,2,FALSE)</f>
        <v>#N/A</v>
      </c>
      <c r="BF143" s="22" t="e">
        <f>VLOOKUP(B143,'Master List'!$O$37:$P$124,2,FALSE)</f>
        <v>#N/A</v>
      </c>
      <c r="BG143" s="11" t="e">
        <f>VLOOKUP(A143,'Master List'!$K$37:$M$57,3,FALSE)</f>
        <v>#N/A</v>
      </c>
    </row>
    <row r="144" spans="1:59" ht="15.75" thickBot="1" x14ac:dyDescent="0.3">
      <c r="A144" s="5"/>
      <c r="B144" s="5"/>
      <c r="C144" s="5"/>
      <c r="D144" s="5"/>
      <c r="E144" s="5"/>
      <c r="F144" s="5"/>
      <c r="G144" s="5"/>
      <c r="H144" s="5"/>
      <c r="I144" s="5"/>
      <c r="J144" s="5"/>
      <c r="K144" s="53"/>
      <c r="L144" s="57"/>
      <c r="M144" s="6"/>
      <c r="N144" s="6"/>
      <c r="O144" s="5"/>
      <c r="P144" s="6"/>
      <c r="Q144" s="6"/>
      <c r="R144" s="6"/>
      <c r="S144" s="6"/>
      <c r="T144" s="6"/>
      <c r="U144" s="5"/>
      <c r="V144" s="6"/>
      <c r="W144" s="6"/>
      <c r="X144" s="70"/>
      <c r="Y144" s="70"/>
      <c r="Z144" s="70"/>
      <c r="AA144" s="70"/>
      <c r="AB144" s="70"/>
      <c r="AC144" s="70"/>
      <c r="AD144" s="71"/>
      <c r="AE144" s="71"/>
      <c r="AF144" s="81"/>
      <c r="AG144" s="7"/>
      <c r="AH144" s="7"/>
      <c r="AI144" s="7"/>
      <c r="AJ144" s="7"/>
      <c r="AK144" s="7"/>
      <c r="AL144" s="7"/>
      <c r="AM144" s="7"/>
      <c r="AN144" s="7"/>
      <c r="AO144" s="7"/>
      <c r="AP144" s="7"/>
      <c r="AQ144" s="7"/>
      <c r="AR144" s="61"/>
      <c r="AS144" s="61"/>
      <c r="AT144" s="61"/>
      <c r="AU144" s="7"/>
      <c r="AV144" s="7"/>
      <c r="AW144" s="7"/>
      <c r="AX144" s="7"/>
      <c r="AY144" s="7"/>
      <c r="AZ144" s="7"/>
      <c r="BA144" s="7"/>
      <c r="BB144" s="7"/>
      <c r="BC144" s="79"/>
      <c r="BD144" s="58"/>
      <c r="BE144" s="22" t="e">
        <f>VLOOKUP(A144,'Master List'!$K$37:$L$57,2,FALSE)</f>
        <v>#N/A</v>
      </c>
      <c r="BF144" s="22" t="e">
        <f>VLOOKUP(B144,'Master List'!$O$37:$P$124,2,FALSE)</f>
        <v>#N/A</v>
      </c>
      <c r="BG144" s="11" t="e">
        <f>VLOOKUP(A144,'Master List'!$K$37:$M$57,3,FALSE)</f>
        <v>#N/A</v>
      </c>
    </row>
    <row r="145" spans="1:56" x14ac:dyDescent="0.25">
      <c r="A145" s="6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x14ac:dyDescent="0.25">
      <c r="E146" s="13"/>
      <c r="F146" s="13"/>
      <c r="G146" s="13"/>
      <c r="H146" s="13"/>
      <c r="I146" s="13"/>
      <c r="J146" s="13"/>
    </row>
    <row r="147" spans="1:56" x14ac:dyDescent="0.25">
      <c r="E147" s="13"/>
      <c r="F147" s="13"/>
      <c r="G147" s="13"/>
      <c r="H147" s="13"/>
      <c r="I147" s="13"/>
      <c r="J147" s="13"/>
    </row>
    <row r="148" spans="1:56" x14ac:dyDescent="0.25">
      <c r="E148" s="13"/>
      <c r="F148" s="13"/>
      <c r="G148" s="13"/>
      <c r="H148" s="13"/>
      <c r="I148" s="13"/>
      <c r="J148" s="13"/>
    </row>
    <row r="149" spans="1:56" x14ac:dyDescent="0.25">
      <c r="E149" s="13"/>
      <c r="F149" s="13"/>
      <c r="G149" s="13"/>
      <c r="H149" s="13"/>
      <c r="I149" s="13"/>
      <c r="J149" s="13"/>
    </row>
    <row r="150" spans="1:56" x14ac:dyDescent="0.25">
      <c r="E150" s="13"/>
      <c r="F150" s="13"/>
      <c r="G150" s="13"/>
      <c r="H150" s="13"/>
      <c r="I150" s="13"/>
      <c r="J150" s="13"/>
    </row>
    <row r="151" spans="1:56" x14ac:dyDescent="0.25">
      <c r="E151" s="13"/>
      <c r="F151" s="13"/>
      <c r="G151" s="13"/>
      <c r="H151" s="13"/>
      <c r="I151" s="13"/>
      <c r="J151" s="13"/>
    </row>
    <row r="152" spans="1:56" x14ac:dyDescent="0.25">
      <c r="E152" s="13"/>
      <c r="F152" s="13"/>
      <c r="G152" s="13"/>
      <c r="H152" s="13"/>
      <c r="I152" s="13"/>
      <c r="J152" s="13"/>
    </row>
    <row r="153" spans="1:56" x14ac:dyDescent="0.25">
      <c r="E153" s="13"/>
      <c r="F153" s="13"/>
      <c r="G153" s="13"/>
      <c r="H153" s="13"/>
      <c r="I153" s="13"/>
      <c r="J153" s="13"/>
    </row>
    <row r="154" spans="1:56" x14ac:dyDescent="0.25">
      <c r="E154" s="13"/>
      <c r="F154" s="13"/>
      <c r="G154" s="13"/>
      <c r="H154" s="13"/>
      <c r="I154" s="13"/>
      <c r="J154" s="13"/>
    </row>
    <row r="155" spans="1:56" x14ac:dyDescent="0.25">
      <c r="E155" s="13"/>
      <c r="F155" s="13"/>
      <c r="G155" s="13"/>
      <c r="H155" s="13"/>
      <c r="I155" s="13"/>
      <c r="J155" s="13"/>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56" x14ac:dyDescent="0.25">
      <c r="E156" s="13"/>
      <c r="F156" s="13"/>
      <c r="G156" s="13"/>
      <c r="H156" s="13"/>
      <c r="I156" s="13"/>
      <c r="J156" s="13"/>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56" x14ac:dyDescent="0.25">
      <c r="E157" s="13"/>
      <c r="F157" s="13"/>
      <c r="G157" s="13"/>
      <c r="H157" s="13"/>
      <c r="I157" s="13"/>
      <c r="J157" s="13"/>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56" x14ac:dyDescent="0.25">
      <c r="E158" s="13"/>
      <c r="F158" s="13"/>
      <c r="G158" s="13"/>
      <c r="H158" s="13"/>
      <c r="I158" s="13"/>
      <c r="J158" s="13"/>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56" x14ac:dyDescent="0.25">
      <c r="E159" s="13"/>
      <c r="F159" s="13"/>
      <c r="G159" s="13"/>
      <c r="H159" s="13"/>
      <c r="I159" s="13"/>
      <c r="J159" s="13"/>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56" x14ac:dyDescent="0.25">
      <c r="E160" s="13"/>
      <c r="F160" s="13"/>
      <c r="G160" s="13"/>
      <c r="H160" s="13"/>
      <c r="I160" s="13"/>
      <c r="J160" s="13"/>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5:38" x14ac:dyDescent="0.25">
      <c r="E161" s="13"/>
      <c r="F161" s="13"/>
      <c r="G161" s="13"/>
      <c r="H161" s="13"/>
      <c r="I161" s="13"/>
      <c r="J161" s="13"/>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5:38" x14ac:dyDescent="0.25">
      <c r="E162" s="13"/>
      <c r="F162" s="13"/>
      <c r="G162" s="13"/>
      <c r="H162" s="13"/>
      <c r="I162" s="13"/>
      <c r="J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5:38" x14ac:dyDescent="0.25">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5:38" x14ac:dyDescent="0.25">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5:38" x14ac:dyDescent="0.25">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5:38" x14ac:dyDescent="0.25">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5:38" x14ac:dyDescent="0.25">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5:38" x14ac:dyDescent="0.25">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5:38" x14ac:dyDescent="0.25">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5:38" x14ac:dyDescent="0.25">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5:38" x14ac:dyDescent="0.25">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5:38" x14ac:dyDescent="0.25">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5:38" x14ac:dyDescent="0.25">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sheetData>
  <sheetProtection sheet="1" insertColumns="0" insertRows="0" insertHyperlinks="0" deleteRows="0" sort="0" autoFilter="0" pivotTables="0"/>
  <customSheetViews>
    <customSheetView guid="{B3932255-588A-4E85-91CF-65C36B1A0722}" scale="70" topLeftCell="H60">
      <selection activeCell="P70" sqref="P70"/>
      <pageMargins left="0.7" right="0.7" top="0.75" bottom="0.75" header="0.3" footer="0.3"/>
    </customSheetView>
    <customSheetView guid="{F092BC4C-24E2-4F37-8B15-63CD85F12429}" scale="70" hiddenRows="1" topLeftCell="A10">
      <selection activeCell="A64" sqref="A14:XFD64"/>
      <pageMargins left="0.7" right="0.7" top="0.75" bottom="0.75" header="0.3" footer="0.3"/>
    </customSheetView>
  </customSheetViews>
  <mergeCells count="6">
    <mergeCell ref="A13:BD13"/>
    <mergeCell ref="D1:G3"/>
    <mergeCell ref="B1:C3"/>
    <mergeCell ref="A4:BD5"/>
    <mergeCell ref="A6:BD6"/>
    <mergeCell ref="A7:BD12"/>
  </mergeCells>
  <conditionalFormatting sqref="J78:J144">
    <cfRule type="expression" dxfId="30" priority="31">
      <formula>OR(D78="DC",D78="PoE")</formula>
    </cfRule>
  </conditionalFormatting>
  <conditionalFormatting sqref="K78:K144">
    <cfRule type="expression" dxfId="29" priority="30">
      <formula>D78="AC"</formula>
    </cfRule>
  </conditionalFormatting>
  <conditionalFormatting sqref="BC78:BD144">
    <cfRule type="expression" dxfId="28" priority="29">
      <formula>D78&lt;&gt;"PoE"</formula>
    </cfRule>
  </conditionalFormatting>
  <conditionalFormatting sqref="F78:F144">
    <cfRule type="expression" dxfId="27" priority="26">
      <formula>COUNTIF(B78,"Replacement Lamps (Plug and Play) (UL Type A)")&gt;0</formula>
    </cfRule>
  </conditionalFormatting>
  <conditionalFormatting sqref="E14 F14 J14 K14 L14 U14 AM14 AN14 BB14 BC14">
    <cfRule type="expression" dxfId="26" priority="20">
      <formula>E$14&lt;&gt;""</formula>
    </cfRule>
  </conditionalFormatting>
  <conditionalFormatting sqref="Y78:Y144">
    <cfRule type="expression" dxfId="25" priority="106">
      <formula>OR(ISNUMBER(MATCH(B78,$B$15:$B$24,0)))</formula>
    </cfRule>
  </conditionalFormatting>
  <conditionalFormatting sqref="Z78:Z144">
    <cfRule type="expression" dxfId="24" priority="107">
      <formula>OR(ISNUMBER(MATCH(B78,$B$15:$B$24,0)))</formula>
    </cfRule>
  </conditionalFormatting>
  <conditionalFormatting sqref="AA78:AA144">
    <cfRule type="expression" dxfId="23" priority="108">
      <formula>OR(ISNUMBER(MATCH(B78,$B$15:$B$24,0)))</formula>
    </cfRule>
  </conditionalFormatting>
  <conditionalFormatting sqref="X78:X144">
    <cfRule type="expression" dxfId="22" priority="10">
      <formula>OR(ISNUMBER(MATCH(B78,$B$30:$B$37,0)),ISNUMBER(MATCH(B78,$B$57:$B$59,0)))</formula>
    </cfRule>
  </conditionalFormatting>
  <conditionalFormatting sqref="AB78:AB144">
    <cfRule type="expression" dxfId="21" priority="8">
      <formula>OR(ISNUMBER(MATCH(B78,$B$44:$B$53,0)),ISNUMBER(MATCH(B78,$B$64:$B$74,0)))</formula>
    </cfRule>
  </conditionalFormatting>
  <conditionalFormatting sqref="E78:E144">
    <cfRule type="expression" dxfId="20" priority="5">
      <formula>COUNTIF(B78,"Replacement Lamps (Plug and Play) (UL Type A)")&gt;0</formula>
    </cfRule>
  </conditionalFormatting>
  <conditionalFormatting sqref="AF78:AF144">
    <cfRule type="expression" dxfId="19" priority="2">
      <formula>ISNUMBER(SEARCH("LLLC",AE78))</formula>
    </cfRule>
  </conditionalFormatting>
  <conditionalFormatting sqref="AF79:AF144">
    <cfRule type="expression" dxfId="18" priority="1">
      <formula>ISNUMBER(SEARCH("LLLC",AE79))</formula>
    </cfRule>
  </conditionalFormatting>
  <dataValidations count="23">
    <dataValidation type="list" allowBlank="1" showInputMessage="1" showErrorMessage="1" error="Please select a valid 'General Application' value." sqref="A78:A144" xr:uid="{00000000-0002-0000-0100-000000000000}">
      <formula1>GenApp</formula1>
    </dataValidation>
    <dataValidation type="decimal" allowBlank="1" showInputMessage="1" showErrorMessage="1" error="Please enter a valid 'Scaled Total Harmonic Distortion (THD)' value" sqref="M78:M144" xr:uid="{00000000-0002-0000-0100-000001000000}">
      <formula1>0</formula1>
      <formula2>25</formula2>
    </dataValidation>
    <dataValidation type="decimal" allowBlank="1" showInputMessage="1" showErrorMessage="1" error="Please enter a valid 'Scaled Power Factor' value." sqref="N78:N144" xr:uid="{00000000-0002-0000-0100-000002000000}">
      <formula1>0.87</formula1>
      <formula2>1</formula2>
    </dataValidation>
    <dataValidation type="list" allowBlank="1" showInputMessage="1" showErrorMessage="1" error="Please select a valid 'NEMA Beam Spread' value." sqref="V78:W144" xr:uid="{00000000-0002-0000-0100-000003000000}">
      <formula1>VertNEMA</formula1>
    </dataValidation>
    <dataValidation type="custom" allowBlank="1" showInputMessage="1" showErrorMessage="1" error="Please enter either a decimal value or &quot;N/A&quot;." sqref="AM78:AM144 AO78:AO144 AW78:AX144 BA78:BB144" xr:uid="{00000000-0002-0000-0100-000004000000}">
      <formula1>OR(AM78="N/A",ISNUMBER(AM78))</formula1>
    </dataValidation>
    <dataValidation type="custom" operator="greaterThan" allowBlank="1" showInputMessage="1" showErrorMessage="1" error="Please enter either a decimal value or &quot;N/A&quot;." sqref="AN78:AN144" xr:uid="{00000000-0002-0000-0100-000005000000}">
      <formula1>OR(AN78="N/A",ISNUMBER(AN78))</formula1>
    </dataValidation>
    <dataValidation allowBlank="1" showInputMessage="1" showErrorMessage="1" error="Please enter either a decimal value or &quot;N/A&quot;." sqref="AY78:AZ144" xr:uid="{00000000-0002-0000-0100-000006000000}"/>
    <dataValidation type="decimal" allowBlank="1" showInputMessage="1" showErrorMessage="1" error="Please enter a decimal value." sqref="E78:F144" xr:uid="{00000000-0002-0000-0100-000007000000}">
      <formula1>0</formula1>
      <formula2>480</formula2>
    </dataValidation>
    <dataValidation type="decimal" allowBlank="1" showInputMessage="1" showErrorMessage="1" error="Please enter a valid 'Scaled Light Output' value." sqref="I78:I144" xr:uid="{00000000-0002-0000-0100-000008000000}">
      <formula1>25</formula1>
      <formula2>1000000</formula2>
    </dataValidation>
    <dataValidation type="list" allowBlank="1" showInputMessage="1" showErrorMessage="1" error="Please select a valid BUG Rating  Value." sqref="Y78:AA144" xr:uid="{00000000-0002-0000-0100-000009000000}">
      <formula1>$Y$71:$Y$76</formula1>
    </dataValidation>
    <dataValidation type="list" allowBlank="1" showInputMessage="1" showErrorMessage="1" error="Please select a valid 'Dimming Type' value." sqref="AG78:AG144" xr:uid="{00000000-0002-0000-0100-00000A000000}">
      <formula1>$AG$73:$AG$76</formula1>
    </dataValidation>
    <dataValidation type="list" allowBlank="1" showInputMessage="1" showErrorMessage="1" error="Please select a valid 'Integral Occupancy Sensor and/or Photocontrol' value." sqref="AD78:AE144" xr:uid="{00000000-0002-0000-0100-00000B000000}">
      <formula1>INDIRECT(BE78)</formula1>
    </dataValidation>
    <dataValidation type="list" errorStyle="warning" allowBlank="1" showInputMessage="1" showErrorMessage="1" error="Please select a valid 'Primary Use Designation' value. Disregard this message if your product is a Specialty product." sqref="B78:B144" xr:uid="{00000000-0002-0000-0100-00000C000000}">
      <formula1>INDIRECT(BG78)</formula1>
    </dataValidation>
    <dataValidation type="list" allowBlank="1" showInputMessage="1" showErrorMessage="1" error="Please enter a valid 'Reported CCT' value." sqref="O78:O144" xr:uid="{00000000-0002-0000-0100-00000D000000}">
      <formula1>$O$33:$O$76</formula1>
    </dataValidation>
    <dataValidation type="decimal" allowBlank="1" showInputMessage="1" showErrorMessage="1" error="Please enter a valid 'Beam Angle' answer." sqref="AC78:AC144" xr:uid="{00000000-0002-0000-0100-00000E000000}">
      <formula1>135</formula1>
      <formula2>360</formula2>
    </dataValidation>
    <dataValidation type="list" allowBlank="1" showInputMessage="1" showErrorMessage="1" error="Please select a valid 'NEMA Beam Spread' value." sqref="X78:X144" xr:uid="{00000000-0002-0000-0100-00000F000000}">
      <formula1>$X$71:$X$76</formula1>
    </dataValidation>
    <dataValidation type="decimal" allowBlank="1" showInputMessage="1" showErrorMessage="1" error="Please enter a valid 'Reported CRI' value." sqref="P78:P144" xr:uid="{00000000-0002-0000-0100-000010000000}">
      <formula1>0</formula1>
      <formula2>100</formula2>
    </dataValidation>
    <dataValidation type="decimal" allowBlank="1" showInputMessage="1" showErrorMessage="1" error="Please enter a valid 'Scaled  Efficacy (AC)' value." sqref="J78:J144" xr:uid="{00000000-0002-0000-0100-000011000000}">
      <formula1>59.8975</formula1>
      <formula2>300</formula2>
    </dataValidation>
    <dataValidation type="decimal" allowBlank="1" showInputMessage="1" showErrorMessage="1" sqref="K78:K144" xr:uid="{00000000-0002-0000-0100-000012000000}">
      <formula1>59.8975</formula1>
      <formula2>300</formula2>
    </dataValidation>
    <dataValidation type="decimal" allowBlank="1" showInputMessage="1" showErrorMessage="1" error="Please enter a valid 'Reported Rf' value." sqref="R78:R144" xr:uid="{00000000-0002-0000-0100-000013000000}">
      <formula1>0</formula1>
      <formula2>1000</formula2>
    </dataValidation>
    <dataValidation type="decimal" allowBlank="1" showInputMessage="1" showErrorMessage="1" error="Please enter a valid 'Reported Rg' value." sqref="S78:S144" xr:uid="{00000000-0002-0000-0100-000014000000}">
      <formula1>0</formula1>
      <formula2>1000</formula2>
    </dataValidation>
    <dataValidation type="decimal" allowBlank="1" showInputMessage="1" showErrorMessage="1" error="Please enter a valid 'Reported Rcs,h1' value." sqref="T78:T144" xr:uid="{00000000-0002-0000-0100-000015000000}">
      <formula1>-150</formula1>
      <formula2>150</formula2>
    </dataValidation>
    <dataValidation type="decimal" allowBlank="1" showInputMessage="1" showErrorMessage="1" error="Please enter a valid 'Reported R9' value." sqref="Q78:Q144" xr:uid="{00000000-0002-0000-0100-000016000000}">
      <formula1>-200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F6491B63-9BBD-477D-A60B-7EDC5258FC3D}">
            <xm:f>ISNUMBER(MATCH(B78,'Master List'!$H$79:$H$85,0))</xm:f>
            <x14:dxf>
              <fill>
                <patternFill>
                  <bgColor theme="0"/>
                </patternFill>
              </fill>
            </x14:dxf>
          </x14:cfRule>
          <xm:sqref>AC78:AC144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error="Please enter a valid 'Dim-to-Warm' value." xr:uid="{00000000-0002-0000-0100-000017000000}">
          <x14:formula1>
            <xm:f>'Master List'!$H$158:$H$159</xm:f>
          </x14:formula1>
          <xm:sqref>AV78:AV144</xm:sqref>
        </x14:dataValidation>
        <x14:dataValidation type="list" allowBlank="1" showInputMessage="1" showErrorMessage="1" error="Please enter a valid 'Base Type' answer." xr:uid="{00000000-0002-0000-0100-000018000000}">
          <x14:formula1>
            <xm:f>'Master List'!$H$129:$H$136</xm:f>
          </x14:formula1>
          <xm:sqref>AB78:AB144</xm:sqref>
        </x14:dataValidation>
        <x14:dataValidation type="list" allowBlank="1" showInputMessage="1" showErrorMessage="1" error="Please enter a valid 'White Tunable' value." xr:uid="{00000000-0002-0000-0100-000019000000}">
          <x14:formula1>
            <xm:f>'Master List'!$H$158:$H$159</xm:f>
          </x14:formula1>
          <xm:sqref>AU78:AU144</xm:sqref>
        </x14:dataValidation>
        <x14:dataValidation type="list" allowBlank="1" showInputMessage="1" showErrorMessage="1" error="Please enter a valid 'System Type' value." xr:uid="{00000000-0002-0000-0100-00001A000000}">
          <x14:formula1>
            <xm:f>'Master List'!$H$162:$H$164</xm:f>
          </x14:formula1>
          <xm:sqref>D78:D144</xm:sqref>
        </x14:dataValidation>
        <x14:dataValidation type="list" allowBlank="1" showInputMessage="1" showErrorMessage="1" error="Please enter a valid 'PoE Type/Class' value." xr:uid="{00000000-0002-0000-0100-00001B000000}">
          <x14:formula1>
            <xm:f>'Master List'!$H$167:$H$185</xm:f>
          </x14:formula1>
          <xm:sqref>BC78:BC144</xm:sqref>
        </x14:dataValidation>
        <x14:dataValidation type="list" allowBlank="1" showInputMessage="1" showErrorMessage="1" error="Please enter a valid 'PoE Connection' value." xr:uid="{00000000-0002-0000-0100-00001C000000}">
          <x14:formula1>
            <xm:f>'Master List'!$H$188:$H$191</xm:f>
          </x14:formula1>
          <xm:sqref>BD78:BD144</xm:sqref>
        </x14:dataValidation>
        <x14:dataValidation type="list" allowBlank="1" showInputMessage="1" showErrorMessage="1" error="Please enter a valid 'Classification' value." xr:uid="{00000000-0002-0000-0100-00001D000000}">
          <x14:formula1>
            <xm:f>'Master List'!$H$115:$H$116</xm:f>
          </x14:formula1>
          <xm:sqref>C78:C144</xm:sqref>
        </x14:dataValidation>
        <x14:dataValidation type="list" allowBlank="1" showInputMessage="1" showErrorMessage="1" xr:uid="{00000000-0002-0000-0100-00001E000000}">
          <x14:formula1>
            <xm:f>'Master List'!$H$144:$H$145</xm:f>
          </x14:formula1>
          <xm:sqref>AR78:AR144</xm:sqref>
        </x14:dataValidation>
        <x14:dataValidation type="list" allowBlank="1" showInputMessage="1" showErrorMessage="1" xr:uid="{00000000-0002-0000-0100-00001F000000}">
          <x14:formula1>
            <xm:f>'Master List'!$H$194:$H$196</xm:f>
          </x14:formula1>
          <xm:sqref>AS78:AS144</xm:sqref>
        </x14:dataValidation>
        <x14:dataValidation type="list" allowBlank="1" showInputMessage="1" showErrorMessage="1" error="Please select a valid 'Wired Communication Protocol' value." xr:uid="{00000000-0002-0000-0100-000020000000}">
          <x14:formula1>
            <xm:f>'Master List'!$K$60:$K$75</xm:f>
          </x14:formula1>
          <xm:sqref>AH78:AH144</xm:sqref>
        </x14:dataValidation>
        <x14:dataValidation type="list" allowBlank="1" showInputMessage="1" showErrorMessage="1" error="Please select a valid 'Wireless Communication Protocol' value." xr:uid="{00000000-0002-0000-0100-000021000000}">
          <x14:formula1>
            <xm:f>'Master List'!$L$60:$L$67</xm:f>
          </x14:formula1>
          <xm:sqref>AJ78:AJ144</xm:sqref>
        </x14:dataValidation>
        <x14:dataValidation type="list" allowBlank="1" showInputMessage="1" showErrorMessage="1" error="Please select a valid value." xr:uid="{00000000-0002-0000-0100-000022000000}">
          <x14:formula1>
            <xm:f>'Master List'!$H$153:$H$154</xm:f>
          </x14:formula1>
          <xm:sqref>AL78:AL144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33"/>
  <sheetViews>
    <sheetView zoomScale="50" zoomScaleNormal="50" workbookViewId="0">
      <selection sqref="A1:C1"/>
    </sheetView>
  </sheetViews>
  <sheetFormatPr defaultColWidth="9.28515625" defaultRowHeight="15" x14ac:dyDescent="0.25"/>
  <cols>
    <col min="1" max="1" width="56.42578125" style="11" bestFit="1" customWidth="1"/>
    <col min="2" max="2" width="63.7109375" style="11" bestFit="1" customWidth="1"/>
    <col min="3" max="3" width="118.7109375" style="50" customWidth="1"/>
    <col min="4" max="4" width="87.28515625" style="11" customWidth="1"/>
    <col min="5" max="5" width="34.7109375" style="11" customWidth="1"/>
    <col min="6" max="16384" width="9.28515625" style="11"/>
  </cols>
  <sheetData>
    <row r="1" spans="1:3" ht="40.5" customHeight="1" thickTop="1" x14ac:dyDescent="0.25">
      <c r="A1" s="232" t="s">
        <v>94</v>
      </c>
      <c r="B1" s="233"/>
      <c r="C1" s="234"/>
    </row>
    <row r="2" spans="1:3" ht="42.75" customHeight="1" thickBot="1" x14ac:dyDescent="0.3">
      <c r="A2" s="35" t="s">
        <v>141</v>
      </c>
      <c r="B2" s="36" t="s">
        <v>33</v>
      </c>
      <c r="C2" s="28" t="s">
        <v>111</v>
      </c>
    </row>
    <row r="3" spans="1:3" ht="55.5" customHeight="1" thickTop="1" x14ac:dyDescent="0.25">
      <c r="A3" s="246" t="s">
        <v>35</v>
      </c>
      <c r="B3" s="37" t="s">
        <v>161</v>
      </c>
      <c r="C3" s="249" t="s">
        <v>143</v>
      </c>
    </row>
    <row r="4" spans="1:3" ht="55.5" customHeight="1" x14ac:dyDescent="0.25">
      <c r="A4" s="247"/>
      <c r="B4" s="38" t="s">
        <v>162</v>
      </c>
      <c r="C4" s="244"/>
    </row>
    <row r="5" spans="1:3" ht="55.5" customHeight="1" x14ac:dyDescent="0.25">
      <c r="A5" s="247"/>
      <c r="B5" s="39" t="s">
        <v>163</v>
      </c>
      <c r="C5" s="244"/>
    </row>
    <row r="6" spans="1:3" ht="55.5" customHeight="1" thickBot="1" x14ac:dyDescent="0.3">
      <c r="A6" s="248"/>
      <c r="B6" s="39" t="s">
        <v>164</v>
      </c>
      <c r="C6" s="250"/>
    </row>
    <row r="7" spans="1:3" ht="63" customHeight="1" x14ac:dyDescent="0.25">
      <c r="A7" s="239" t="s">
        <v>36</v>
      </c>
      <c r="B7" s="40" t="s">
        <v>40</v>
      </c>
      <c r="C7" s="42" t="s">
        <v>95</v>
      </c>
    </row>
    <row r="8" spans="1:3" ht="82.5" customHeight="1" x14ac:dyDescent="0.25">
      <c r="A8" s="240"/>
      <c r="B8" s="38" t="s">
        <v>147</v>
      </c>
      <c r="C8" s="43" t="s">
        <v>96</v>
      </c>
    </row>
    <row r="9" spans="1:3" ht="80.25" customHeight="1" x14ac:dyDescent="0.25">
      <c r="A9" s="240"/>
      <c r="B9" s="38" t="s">
        <v>41</v>
      </c>
      <c r="C9" s="43" t="s">
        <v>97</v>
      </c>
    </row>
    <row r="10" spans="1:3" ht="58.5" customHeight="1" x14ac:dyDescent="0.25">
      <c r="A10" s="240"/>
      <c r="B10" s="38" t="s">
        <v>42</v>
      </c>
      <c r="C10" s="43" t="s">
        <v>98</v>
      </c>
    </row>
    <row r="11" spans="1:3" ht="58.5" customHeight="1" x14ac:dyDescent="0.25">
      <c r="A11" s="241"/>
      <c r="B11" s="38" t="s">
        <v>406</v>
      </c>
      <c r="C11" s="45" t="s">
        <v>64</v>
      </c>
    </row>
    <row r="12" spans="1:3" ht="81.75" customHeight="1" thickBot="1" x14ac:dyDescent="0.3">
      <c r="A12" s="242"/>
      <c r="B12" s="41" t="s">
        <v>22</v>
      </c>
      <c r="C12" s="44" t="s">
        <v>493</v>
      </c>
    </row>
    <row r="13" spans="1:3" ht="33" customHeight="1" x14ac:dyDescent="0.25">
      <c r="A13" s="251" t="s">
        <v>37</v>
      </c>
      <c r="B13" s="37" t="s">
        <v>161</v>
      </c>
      <c r="C13" s="243" t="s">
        <v>144</v>
      </c>
    </row>
    <row r="14" spans="1:3" ht="33" customHeight="1" x14ac:dyDescent="0.25">
      <c r="A14" s="247"/>
      <c r="B14" s="38" t="s">
        <v>162</v>
      </c>
      <c r="C14" s="244"/>
    </row>
    <row r="15" spans="1:3" ht="33" customHeight="1" x14ac:dyDescent="0.25">
      <c r="A15" s="247"/>
      <c r="B15" s="39" t="s">
        <v>163</v>
      </c>
      <c r="C15" s="244"/>
    </row>
    <row r="16" spans="1:3" ht="33" customHeight="1" thickBot="1" x14ac:dyDescent="0.3">
      <c r="A16" s="248"/>
      <c r="B16" s="39" t="s">
        <v>164</v>
      </c>
      <c r="C16" s="250"/>
    </row>
    <row r="17" spans="1:3" ht="129" customHeight="1" x14ac:dyDescent="0.25">
      <c r="A17" s="235" t="s">
        <v>105</v>
      </c>
      <c r="B17" s="40" t="s">
        <v>41</v>
      </c>
      <c r="C17" s="85" t="s">
        <v>140</v>
      </c>
    </row>
    <row r="18" spans="1:3" ht="45" customHeight="1" x14ac:dyDescent="0.25">
      <c r="A18" s="236"/>
      <c r="B18" s="38" t="s">
        <v>42</v>
      </c>
      <c r="C18" s="86" t="s">
        <v>106</v>
      </c>
    </row>
    <row r="19" spans="1:3" ht="45" customHeight="1" x14ac:dyDescent="0.25">
      <c r="A19" s="237"/>
      <c r="B19" s="38" t="s">
        <v>406</v>
      </c>
      <c r="C19" s="87" t="s">
        <v>72</v>
      </c>
    </row>
    <row r="20" spans="1:3" ht="45" customHeight="1" thickBot="1" x14ac:dyDescent="0.3">
      <c r="A20" s="238"/>
      <c r="B20" s="41" t="s">
        <v>22</v>
      </c>
      <c r="C20" s="48" t="s">
        <v>494</v>
      </c>
    </row>
    <row r="21" spans="1:3" ht="152.25" customHeight="1" x14ac:dyDescent="0.25">
      <c r="A21" s="247" t="s">
        <v>39</v>
      </c>
      <c r="B21" s="37" t="s">
        <v>165</v>
      </c>
      <c r="C21" s="49" t="s">
        <v>495</v>
      </c>
    </row>
    <row r="22" spans="1:3" ht="146.25" customHeight="1" x14ac:dyDescent="0.25">
      <c r="A22" s="247"/>
      <c r="B22" s="37" t="s">
        <v>166</v>
      </c>
      <c r="C22" s="49" t="s">
        <v>495</v>
      </c>
    </row>
    <row r="23" spans="1:3" ht="144" customHeight="1" x14ac:dyDescent="0.25">
      <c r="A23" s="247"/>
      <c r="B23" s="37" t="s">
        <v>167</v>
      </c>
      <c r="C23" s="49" t="s">
        <v>496</v>
      </c>
    </row>
    <row r="24" spans="1:3" ht="159.75" customHeight="1" x14ac:dyDescent="0.25">
      <c r="A24" s="247"/>
      <c r="B24" s="37" t="s">
        <v>168</v>
      </c>
      <c r="C24" s="49" t="s">
        <v>495</v>
      </c>
    </row>
    <row r="25" spans="1:3" ht="144" customHeight="1" thickBot="1" x14ac:dyDescent="0.3">
      <c r="A25" s="248"/>
      <c r="B25" s="37" t="s">
        <v>148</v>
      </c>
      <c r="C25" s="49" t="s">
        <v>497</v>
      </c>
    </row>
    <row r="26" spans="1:3" ht="60" customHeight="1" x14ac:dyDescent="0.25">
      <c r="A26" s="230" t="s">
        <v>112</v>
      </c>
      <c r="B26" s="40" t="s">
        <v>161</v>
      </c>
      <c r="C26" s="243" t="s">
        <v>113</v>
      </c>
    </row>
    <row r="27" spans="1:3" ht="60" customHeight="1" x14ac:dyDescent="0.25">
      <c r="A27" s="231"/>
      <c r="B27" s="38" t="s">
        <v>162</v>
      </c>
      <c r="C27" s="244"/>
    </row>
    <row r="28" spans="1:3" ht="60" customHeight="1" x14ac:dyDescent="0.25">
      <c r="A28" s="231"/>
      <c r="B28" s="38" t="s">
        <v>163</v>
      </c>
      <c r="C28" s="244"/>
    </row>
    <row r="29" spans="1:3" ht="60" customHeight="1" x14ac:dyDescent="0.25">
      <c r="A29" s="231"/>
      <c r="B29" s="39" t="s">
        <v>164</v>
      </c>
      <c r="C29" s="245"/>
    </row>
    <row r="30" spans="1:3" ht="60" customHeight="1" x14ac:dyDescent="0.25">
      <c r="A30" s="231"/>
      <c r="B30" s="39" t="s">
        <v>406</v>
      </c>
      <c r="C30" s="84" t="s">
        <v>499</v>
      </c>
    </row>
    <row r="31" spans="1:3" ht="79.5" customHeight="1" thickBot="1" x14ac:dyDescent="0.3">
      <c r="A31" s="231"/>
      <c r="B31" s="39" t="s">
        <v>22</v>
      </c>
      <c r="C31" s="45" t="s">
        <v>498</v>
      </c>
    </row>
    <row r="32" spans="1:3" ht="55.15" customHeight="1" x14ac:dyDescent="0.25">
      <c r="A32" s="228" t="s">
        <v>152</v>
      </c>
      <c r="B32" s="46" t="s">
        <v>149</v>
      </c>
      <c r="C32" s="47" t="s">
        <v>155</v>
      </c>
    </row>
    <row r="33" spans="1:3" ht="55.15" customHeight="1" thickBot="1" x14ac:dyDescent="0.3">
      <c r="A33" s="229"/>
      <c r="B33" s="41" t="s">
        <v>150</v>
      </c>
      <c r="C33" s="48" t="s">
        <v>155</v>
      </c>
    </row>
  </sheetData>
  <sheetProtection formatCells="0" formatColumns="0" formatRows="0" insertRows="0" insertHyperlinks="0" deleteRows="0" sort="0" autoFilter="0" pivotTables="0"/>
  <customSheetViews>
    <customSheetView guid="{B3932255-588A-4E85-91CF-65C36B1A0722}" scale="70" topLeftCell="A23">
      <selection activeCell="A23" sqref="A23"/>
      <pageMargins left="0.7" right="0.7" top="0.75" bottom="0.75" header="0.3" footer="0.3"/>
    </customSheetView>
    <customSheetView guid="{F092BC4C-24E2-4F37-8B15-63CD85F12429}" scale="70" topLeftCell="A16">
      <selection activeCell="B16" sqref="B16"/>
      <pageMargins left="0.7" right="0.7" top="0.75" bottom="0.75" header="0.3" footer="0.3"/>
    </customSheetView>
  </customSheetViews>
  <mergeCells count="11">
    <mergeCell ref="A32:A33"/>
    <mergeCell ref="A26:A31"/>
    <mergeCell ref="A1:C1"/>
    <mergeCell ref="A17:A20"/>
    <mergeCell ref="A7:A12"/>
    <mergeCell ref="C26:C29"/>
    <mergeCell ref="A3:A6"/>
    <mergeCell ref="C3:C6"/>
    <mergeCell ref="C13:C16"/>
    <mergeCell ref="A13:A16"/>
    <mergeCell ref="A21:A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73"/>
  <sheetViews>
    <sheetView zoomScale="85" zoomScaleNormal="85" workbookViewId="0">
      <selection activeCell="A13" sqref="A13:BD13"/>
    </sheetView>
  </sheetViews>
  <sheetFormatPr defaultColWidth="9.28515625" defaultRowHeight="15" x14ac:dyDescent="0.25"/>
  <cols>
    <col min="1" max="1" width="28.7109375" style="11" customWidth="1"/>
    <col min="2" max="2" width="48.7109375" style="11" customWidth="1"/>
    <col min="3" max="3" width="19.5703125" style="11" customWidth="1"/>
    <col min="4" max="4" width="17.5703125" style="11" bestFit="1" customWidth="1"/>
    <col min="5" max="5" width="19.7109375" style="15" bestFit="1" customWidth="1"/>
    <col min="6" max="6" width="21" style="15" customWidth="1"/>
    <col min="7" max="7" width="49.7109375" style="15" customWidth="1"/>
    <col min="8" max="8" width="17.7109375" style="15" customWidth="1"/>
    <col min="9" max="9" width="20.7109375" style="15" bestFit="1" customWidth="1"/>
    <col min="10" max="10" width="26" style="15" bestFit="1" customWidth="1"/>
    <col min="11" max="11" width="19.28515625" style="11" bestFit="1" customWidth="1"/>
    <col min="12" max="12" width="12.7109375" style="11" customWidth="1"/>
    <col min="13" max="13" width="19.7109375" style="11" customWidth="1"/>
    <col min="14" max="14" width="17.28515625" style="11" customWidth="1"/>
    <col min="15" max="15" width="20.42578125" style="11" customWidth="1"/>
    <col min="16" max="20" width="21.7109375" style="11" customWidth="1"/>
    <col min="21" max="21" width="18" style="11" customWidth="1"/>
    <col min="22" max="22" width="22" style="11" customWidth="1"/>
    <col min="23" max="29" width="27" style="11" customWidth="1"/>
    <col min="30" max="30" width="39.42578125" style="11" customWidth="1"/>
    <col min="31" max="31" width="38.28515625" style="11" customWidth="1"/>
    <col min="32" max="32" width="34.42578125" style="11" customWidth="1"/>
    <col min="33" max="38" width="29" style="11" customWidth="1"/>
    <col min="39" max="39" width="26.5703125" style="11" customWidth="1"/>
    <col min="40" max="40" width="25.42578125" style="11" customWidth="1"/>
    <col min="41" max="41" width="34.28515625" style="11" customWidth="1"/>
    <col min="42" max="42" width="21.28515625" style="11" customWidth="1"/>
    <col min="43" max="43" width="24.5703125" style="11" customWidth="1"/>
    <col min="44" max="44" width="22.28515625" style="11" customWidth="1"/>
    <col min="45" max="45" width="25" style="11" customWidth="1"/>
    <col min="46" max="46" width="25.5703125" style="11" bestFit="1" customWidth="1"/>
    <col min="47" max="47" width="20.42578125" style="11" bestFit="1" customWidth="1"/>
    <col min="48" max="48" width="23.28515625" style="11" bestFit="1" customWidth="1"/>
    <col min="49" max="49" width="23.7109375" style="11" bestFit="1" customWidth="1"/>
    <col min="50" max="50" width="21.5703125" style="11" bestFit="1" customWidth="1"/>
    <col min="51" max="51" width="22.28515625" style="11" bestFit="1" customWidth="1"/>
    <col min="52" max="52" width="21.42578125" style="11" customWidth="1"/>
    <col min="53" max="53" width="21.28515625" style="11" customWidth="1"/>
    <col min="54" max="54" width="27.7109375" style="11" customWidth="1"/>
    <col min="55" max="55" width="23" style="11" customWidth="1"/>
    <col min="56" max="56" width="22.7109375" style="11" customWidth="1"/>
    <col min="57" max="57" width="28.5703125" style="11" hidden="1" customWidth="1"/>
    <col min="58" max="59" width="9.28515625" style="11" hidden="1" customWidth="1"/>
    <col min="60" max="16384" width="9.28515625" style="11"/>
  </cols>
  <sheetData>
    <row r="1" spans="1:57" ht="24" customHeight="1" x14ac:dyDescent="0.25">
      <c r="B1" s="208"/>
      <c r="C1" s="209"/>
      <c r="D1" s="202" t="s">
        <v>519</v>
      </c>
      <c r="E1" s="203"/>
      <c r="F1" s="203"/>
      <c r="G1" s="204"/>
      <c r="H1" s="88"/>
    </row>
    <row r="2" spans="1:57" ht="24" customHeight="1" x14ac:dyDescent="0.25">
      <c r="B2" s="208"/>
      <c r="C2" s="209"/>
      <c r="D2" s="205"/>
      <c r="E2" s="206"/>
      <c r="F2" s="206"/>
      <c r="G2" s="207"/>
      <c r="H2" s="88"/>
    </row>
    <row r="3" spans="1:57" ht="24" customHeight="1" thickBot="1" x14ac:dyDescent="0.3">
      <c r="A3" s="26"/>
      <c r="B3" s="208"/>
      <c r="C3" s="209"/>
      <c r="D3" s="205"/>
      <c r="E3" s="206"/>
      <c r="F3" s="206"/>
      <c r="G3" s="207"/>
      <c r="H3" s="88"/>
    </row>
    <row r="4" spans="1:57" ht="15" customHeight="1" x14ac:dyDescent="0.25">
      <c r="A4" s="210" t="s">
        <v>11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2"/>
    </row>
    <row r="5" spans="1:57" ht="15.75" customHeight="1" x14ac:dyDescent="0.25">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5"/>
    </row>
    <row r="6" spans="1:57" ht="21" customHeight="1" thickBot="1" x14ac:dyDescent="0.3">
      <c r="A6" s="216" t="s">
        <v>520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8"/>
      <c r="BE6" s="26"/>
    </row>
    <row r="7" spans="1:57" ht="15.75" customHeight="1" x14ac:dyDescent="0.25">
      <c r="A7" s="219" t="s">
        <v>529</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1"/>
    </row>
    <row r="8" spans="1:57" ht="15" customHeight="1" x14ac:dyDescent="0.25">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4"/>
    </row>
    <row r="9" spans="1:57" ht="15" customHeight="1" x14ac:dyDescent="0.25">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4"/>
      <c r="BE9" s="26"/>
    </row>
    <row r="10" spans="1:57" ht="15" customHeight="1" x14ac:dyDescent="0.25">
      <c r="A10" s="22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4"/>
    </row>
    <row r="11" spans="1:57" ht="15" customHeight="1" x14ac:dyDescent="0.25">
      <c r="A11" s="222"/>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4"/>
    </row>
    <row r="12" spans="1:57" ht="15" customHeight="1" thickBot="1" x14ac:dyDescent="0.3">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7"/>
    </row>
    <row r="13" spans="1:57" ht="152.25" customHeight="1" thickBot="1" x14ac:dyDescent="0.3">
      <c r="A13" s="199" t="s">
        <v>560</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1"/>
    </row>
    <row r="14" spans="1:57" s="26" customFormat="1" ht="124.5" customHeight="1" thickBot="1" x14ac:dyDescent="0.3">
      <c r="A14" s="59"/>
      <c r="B14" s="82"/>
      <c r="C14" s="60"/>
      <c r="D14" s="60"/>
      <c r="E14" s="60" t="str">
        <f>IF(COUNTIF($B$78:$B144,"Replacement Lamps (Plug and Play) (UL Type A)")&gt;0, "Make sure to ignore this column if you are submitting a UL Type A product!","")</f>
        <v/>
      </c>
      <c r="F14" s="60" t="str">
        <f>IF(COUNTIF($B$78:$B144,"Replacement Lamps (Plug and Play) (UL Type A)")&gt;0, "Make sure to ignore this column if you are submitting a UL Type A product!","")</f>
        <v/>
      </c>
      <c r="G14" s="60"/>
      <c r="H14" s="60" t="s">
        <v>503</v>
      </c>
      <c r="I14" s="60"/>
      <c r="J14" s="83" t="str">
        <f>IF(COUNTIFS($D$78:$D$4000,"AC",$J$78:$J$4000,"")&gt;0,"Make sure to enter your efficacy values in this column for every AC product!",IF(OR(COUNTIF($J$78:$J$4000,"&lt;59.8975")&gt;0,COUNTIF($J$78:$J$4000,"&gt;250")&gt;0), "Invalid Efficacy Value", ""))</f>
        <v/>
      </c>
      <c r="K14" s="83" t="str">
        <f>IF(COUNTIFS($D$78:$D$4000,"DC",$K$78:$K$4000,"")+COUNTIFS($D$78:$D$4000,"PoE",$K$78:$K$4000,"")&gt;0,"Make sure to enter your efficacy values in this column for every DC or PoE product!",IF(OR(COUNTIF($K$78:$K$4000,"&lt;59.8975")&gt;0,COUNTIF($K$78:$K$4000,"&gt;250")&gt;0), "Invalid Efficacy Value", ""))</f>
        <v/>
      </c>
      <c r="L14" s="60" t="str">
        <f>IF(COUNTIF($B$78:$B$4000,"Replacement Lamps (Plug and Play) (UL Type A)")+COUNTIF($B$78:$B$4000,"Dual Mode Internal Driver (UL Type A and Type B)")&gt;0,"Please ensure the wattage accounts for ballast losses.","")</f>
        <v/>
      </c>
      <c r="M14" s="60" t="s">
        <v>557</v>
      </c>
      <c r="N14" s="60"/>
      <c r="O14" s="60"/>
      <c r="P14" s="60"/>
      <c r="Q14" s="60"/>
      <c r="R14" s="60"/>
      <c r="S14" s="60"/>
      <c r="T14" s="60" t="s">
        <v>558</v>
      </c>
      <c r="U14" s="60" t="str">
        <f>IF(COUNTIFS($D$78:$D$4000,"PoE",$U$78:$U$4000,"")&gt;0,"Make sure to enter a driver model number in this column for every PoE product!","")</f>
        <v/>
      </c>
      <c r="V14" s="60"/>
      <c r="W14" s="60"/>
      <c r="X14" s="60" t="s">
        <v>528</v>
      </c>
      <c r="Y14" s="60"/>
      <c r="Z14" s="60"/>
      <c r="AA14" s="60"/>
      <c r="AB14" s="60"/>
      <c r="AC14" s="60"/>
      <c r="AD14" s="60"/>
      <c r="AE14" s="60"/>
      <c r="AF14" s="60"/>
      <c r="AG14" s="60"/>
      <c r="AH14" s="60"/>
      <c r="AI14" s="60"/>
      <c r="AJ14" s="60"/>
      <c r="AK14" s="60"/>
      <c r="AL14" s="60"/>
      <c r="AM14" s="60" t="str">
        <f>IF(COUNTIFS($AL$78:$AL$4000,"YES",$AM$78:$AM$4000,"")&gt;0,"Make sure to fill out this column if your product is capable of Field Adjustable Light Output!",IF(COUNTIFS($AG$78:$AG$4000,"Stepped Dimmable",$AM$78:$AM$4000,"")&gt;0,"Make sure to fill out this column if your product is capable of Dimming!",IF(COUNTIFS($AG$78:$AG$4000,"Continuous Dimmable &gt;10%",$AM$78:$AM$4000,"")&gt;0,"Make sure to fill out this column if your product is capable of Dimming!",IF(COUNTIFS($AG$78:$AG$4000,"Continuous Dimmable &lt;10%",$AM$78:$AM$4000,"")&gt;0,"Make sure to fill out this column if your product is capable of Dimming!",""))))</f>
        <v/>
      </c>
      <c r="AN14" s="60" t="str">
        <f>IF(COUNTIFS($AL$78:$AL$4000,"YES",$AN$78:$AN$4000,"")&gt;0,"Make sure to fill out this column if your product is capable of Field Adjustable Light Output!",IF(COUNTIFS($AG$78:$AG$4000,"Stepped Dimmable",$AN$78:$AN$4000,"")&gt;0,"Make sure to fill out this column if your product is capable of Dimming!",IF(COUNTIFS($AG$78:$AG$4000,"Continuous Dimmable &gt;10%",$AN$78:$AN$4000,"")&gt;0,"Make sure to fill out this column if your product is capable of Dimming!",IF(COUNTIFS($AG$78:$AG$4000,"Continuous Dimmable &lt;10%",$AN$78:$AN$4000,"")&gt;0,"Make sure to fill out this column if your product is capable of Dimming!",""))))</f>
        <v/>
      </c>
      <c r="AO14" s="60"/>
      <c r="AP14" s="60"/>
      <c r="AQ14" s="60"/>
      <c r="AR14" s="60"/>
      <c r="AS14" s="60"/>
      <c r="AT14" s="60"/>
      <c r="AU14" s="60"/>
      <c r="AV14" s="60"/>
      <c r="AW14" s="60"/>
      <c r="AX14" s="60"/>
      <c r="AY14" s="60"/>
      <c r="AZ14" s="60"/>
      <c r="BA14" s="60"/>
      <c r="BB14" s="83" t="str">
        <f>IF(COUNTIFS($D$78:$D$4000,"PoE",$BB$78:$BB$4000,"")&gt;0,"Make sure to enter the PoE Type/Class in this column for every PoE product! See the cell dropdown for a list of valid answers.","")</f>
        <v/>
      </c>
      <c r="BC14" s="83" t="str">
        <f>IF(COUNTIFS($D$78:$D$4000,"PoE",$BC$78:$BC$4000,"")&gt;0,"Make sure to enter the PoE Connection in this column for every PoE product! See the cell dropdown for a list of valid answers.","")</f>
        <v/>
      </c>
      <c r="BD14" s="78"/>
    </row>
    <row r="15" spans="1:57" s="26" customFormat="1" ht="15.75" hidden="1" thickBot="1" x14ac:dyDescent="0.3">
      <c r="A15" s="27"/>
      <c r="B15" s="29" t="s">
        <v>48</v>
      </c>
      <c r="C15" s="24"/>
      <c r="D15" s="24"/>
      <c r="E15" s="24"/>
      <c r="F15" s="24"/>
      <c r="G15" s="24"/>
      <c r="H15" s="24"/>
      <c r="I15" s="24"/>
      <c r="J15" s="24"/>
      <c r="K15" s="24"/>
      <c r="L15" s="24"/>
      <c r="M15" s="25"/>
      <c r="N15" s="25"/>
      <c r="O15" s="25"/>
      <c r="P15" s="25"/>
      <c r="Q15" s="25"/>
      <c r="R15" s="25"/>
      <c r="S15" s="25"/>
      <c r="T15" s="25"/>
      <c r="U15" s="25"/>
      <c r="V15" s="25"/>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54"/>
    </row>
    <row r="16" spans="1:57" s="26" customFormat="1" ht="15.75" hidden="1" thickBot="1" x14ac:dyDescent="0.3">
      <c r="A16" s="27"/>
      <c r="B16" s="29" t="s">
        <v>49</v>
      </c>
      <c r="C16" s="24"/>
      <c r="D16" s="24"/>
      <c r="E16" s="24"/>
      <c r="F16" s="24"/>
      <c r="G16" s="24"/>
      <c r="H16" s="24"/>
      <c r="I16" s="24"/>
      <c r="J16" s="24"/>
      <c r="K16" s="24"/>
      <c r="L16" s="24"/>
      <c r="M16" s="25"/>
      <c r="N16" s="25"/>
      <c r="O16" s="25"/>
      <c r="P16" s="25"/>
      <c r="Q16" s="25"/>
      <c r="R16" s="25"/>
      <c r="S16" s="25"/>
      <c r="T16" s="25"/>
      <c r="U16" s="25"/>
      <c r="V16" s="2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54"/>
    </row>
    <row r="17" spans="1:51" s="26" customFormat="1" ht="15.75" hidden="1" thickBot="1" x14ac:dyDescent="0.3">
      <c r="A17" s="27"/>
      <c r="B17" s="29" t="s">
        <v>101</v>
      </c>
      <c r="C17" s="24"/>
      <c r="D17" s="24"/>
      <c r="E17" s="24"/>
      <c r="F17" s="24"/>
      <c r="G17" s="24"/>
      <c r="H17" s="24"/>
      <c r="I17" s="24"/>
      <c r="J17" s="24"/>
      <c r="K17" s="24"/>
      <c r="L17" s="24"/>
      <c r="M17" s="25"/>
      <c r="N17" s="25"/>
      <c r="O17" s="25"/>
      <c r="P17" s="25"/>
      <c r="Q17" s="25"/>
      <c r="R17" s="25"/>
      <c r="S17" s="25"/>
      <c r="T17" s="25"/>
      <c r="U17" s="25"/>
      <c r="V17" s="2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54"/>
    </row>
    <row r="18" spans="1:51" s="26" customFormat="1" ht="15.75" hidden="1" thickBot="1" x14ac:dyDescent="0.3">
      <c r="A18" s="27"/>
      <c r="B18" s="29" t="s">
        <v>102</v>
      </c>
      <c r="C18" s="24"/>
      <c r="D18" s="24"/>
      <c r="E18" s="24"/>
      <c r="F18" s="24"/>
      <c r="G18" s="24"/>
      <c r="H18" s="24"/>
      <c r="I18" s="24"/>
      <c r="J18" s="24"/>
      <c r="K18" s="24"/>
      <c r="L18" s="24"/>
      <c r="M18" s="25"/>
      <c r="N18" s="25"/>
      <c r="O18" s="25"/>
      <c r="P18" s="25"/>
      <c r="Q18" s="25"/>
      <c r="R18" s="25"/>
      <c r="S18" s="25"/>
      <c r="T18" s="25"/>
      <c r="U18" s="25"/>
      <c r="V18" s="25"/>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4"/>
    </row>
    <row r="19" spans="1:51" s="26" customFormat="1" ht="15.75" hidden="1" thickBot="1" x14ac:dyDescent="0.3">
      <c r="A19" s="27"/>
      <c r="B19" s="29" t="s">
        <v>46</v>
      </c>
      <c r="C19" s="24"/>
      <c r="D19" s="24"/>
      <c r="E19" s="24"/>
      <c r="F19" s="24"/>
      <c r="G19" s="24"/>
      <c r="H19" s="24"/>
      <c r="I19" s="24"/>
      <c r="J19" s="24"/>
      <c r="K19" s="24"/>
      <c r="L19" s="24"/>
      <c r="M19" s="25"/>
      <c r="N19" s="25"/>
      <c r="O19" s="25"/>
      <c r="P19" s="25"/>
      <c r="Q19" s="25"/>
      <c r="R19" s="25"/>
      <c r="S19" s="25"/>
      <c r="T19" s="25"/>
      <c r="U19" s="25"/>
      <c r="V19" s="25"/>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54"/>
    </row>
    <row r="20" spans="1:51" s="26" customFormat="1" ht="15.75" hidden="1" thickBot="1" x14ac:dyDescent="0.3">
      <c r="A20" s="27"/>
      <c r="B20" s="29" t="s">
        <v>47</v>
      </c>
      <c r="C20" s="24"/>
      <c r="D20" s="24"/>
      <c r="E20" s="24"/>
      <c r="F20" s="24"/>
      <c r="G20" s="24"/>
      <c r="H20" s="24"/>
      <c r="I20" s="24"/>
      <c r="J20" s="24"/>
      <c r="K20" s="24"/>
      <c r="L20" s="24"/>
      <c r="M20" s="25"/>
      <c r="N20" s="25"/>
      <c r="O20" s="25"/>
      <c r="P20" s="25"/>
      <c r="Q20" s="25"/>
      <c r="R20" s="25"/>
      <c r="S20" s="25"/>
      <c r="T20" s="25"/>
      <c r="U20" s="25"/>
      <c r="V20" s="25"/>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54"/>
    </row>
    <row r="21" spans="1:51" s="26" customFormat="1" ht="15.75" hidden="1" thickBot="1" x14ac:dyDescent="0.3">
      <c r="A21" s="27"/>
      <c r="B21" s="29" t="s">
        <v>134</v>
      </c>
      <c r="C21" s="24"/>
      <c r="D21" s="24"/>
      <c r="E21" s="24"/>
      <c r="F21" s="24"/>
      <c r="G21" s="24"/>
      <c r="H21" s="24"/>
      <c r="I21" s="24"/>
      <c r="J21" s="24"/>
      <c r="K21" s="24"/>
      <c r="L21" s="24"/>
      <c r="M21" s="25"/>
      <c r="N21" s="25"/>
      <c r="O21" s="25"/>
      <c r="P21" s="25"/>
      <c r="Q21" s="25"/>
      <c r="R21" s="25"/>
      <c r="S21" s="25"/>
      <c r="T21" s="25"/>
      <c r="U21" s="25"/>
      <c r="V21" s="2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54"/>
    </row>
    <row r="22" spans="1:51" s="26" customFormat="1" ht="15.75" hidden="1" thickBot="1" x14ac:dyDescent="0.3">
      <c r="A22" s="27"/>
      <c r="B22" s="29" t="s">
        <v>51</v>
      </c>
      <c r="C22" s="24"/>
      <c r="D22" s="24"/>
      <c r="E22" s="24"/>
      <c r="F22" s="24"/>
      <c r="G22" s="24"/>
      <c r="H22" s="24"/>
      <c r="I22" s="24"/>
      <c r="J22" s="24"/>
      <c r="K22" s="24"/>
      <c r="L22" s="24"/>
      <c r="M22" s="25"/>
      <c r="N22" s="25"/>
      <c r="O22" s="25"/>
      <c r="P22" s="25"/>
      <c r="Q22" s="25"/>
      <c r="R22" s="25"/>
      <c r="S22" s="25"/>
      <c r="T22" s="25"/>
      <c r="U22" s="25"/>
      <c r="V22" s="25"/>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4"/>
    </row>
    <row r="23" spans="1:51" s="26" customFormat="1" ht="15.75" hidden="1" thickBot="1" x14ac:dyDescent="0.3">
      <c r="A23" s="27"/>
      <c r="B23" s="29" t="s">
        <v>50</v>
      </c>
      <c r="C23" s="24"/>
      <c r="D23" s="24"/>
      <c r="E23" s="24"/>
      <c r="F23" s="24"/>
      <c r="G23" s="24"/>
      <c r="H23" s="24"/>
      <c r="I23" s="24"/>
      <c r="J23" s="24"/>
      <c r="K23" s="24"/>
      <c r="L23" s="24"/>
      <c r="M23" s="25"/>
      <c r="N23" s="25"/>
      <c r="O23" s="25"/>
      <c r="P23" s="25"/>
      <c r="Q23" s="25"/>
      <c r="R23" s="25"/>
      <c r="S23" s="25"/>
      <c r="T23" s="25"/>
      <c r="U23" s="25"/>
      <c r="V23" s="25"/>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54"/>
    </row>
    <row r="24" spans="1:51" s="26" customFormat="1" ht="15.75" hidden="1" thickBot="1" x14ac:dyDescent="0.3">
      <c r="A24" s="27"/>
      <c r="B24" s="29" t="s">
        <v>52</v>
      </c>
      <c r="C24" s="24"/>
      <c r="D24" s="24"/>
      <c r="E24" s="24"/>
      <c r="F24" s="24"/>
      <c r="G24" s="24"/>
      <c r="H24" s="24"/>
      <c r="I24" s="24"/>
      <c r="J24" s="24"/>
      <c r="K24" s="24"/>
      <c r="L24" s="24"/>
      <c r="M24" s="25"/>
      <c r="N24" s="25"/>
      <c r="O24" s="25"/>
      <c r="P24" s="25"/>
      <c r="Q24" s="25"/>
      <c r="R24" s="25"/>
      <c r="S24" s="25"/>
      <c r="T24" s="25"/>
      <c r="U24" s="25"/>
      <c r="V24" s="25"/>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54"/>
    </row>
    <row r="25" spans="1:51" s="26" customFormat="1" ht="15.75" hidden="1" thickBot="1" x14ac:dyDescent="0.3">
      <c r="A25" s="27"/>
      <c r="B25" s="29" t="s">
        <v>53</v>
      </c>
      <c r="C25" s="24"/>
      <c r="D25" s="24"/>
      <c r="E25" s="24"/>
      <c r="F25" s="24"/>
      <c r="G25" s="24"/>
      <c r="H25" s="24"/>
      <c r="I25" s="24"/>
      <c r="J25" s="24"/>
      <c r="K25" s="24"/>
      <c r="L25" s="24"/>
      <c r="M25" s="25"/>
      <c r="N25" s="25"/>
      <c r="O25" s="25"/>
      <c r="P25" s="25"/>
      <c r="Q25" s="25"/>
      <c r="R25" s="25"/>
      <c r="S25" s="25"/>
      <c r="T25" s="25"/>
      <c r="U25" s="25"/>
      <c r="V25" s="2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54"/>
    </row>
    <row r="26" spans="1:51" s="26" customFormat="1" ht="15.75" hidden="1" thickBot="1" x14ac:dyDescent="0.3">
      <c r="A26" s="27"/>
      <c r="B26" s="29" t="s">
        <v>54</v>
      </c>
      <c r="C26" s="24"/>
      <c r="D26" s="24"/>
      <c r="E26" s="24"/>
      <c r="F26" s="24"/>
      <c r="G26" s="24"/>
      <c r="H26" s="24"/>
      <c r="I26" s="24"/>
      <c r="J26" s="24"/>
      <c r="K26" s="24"/>
      <c r="L26" s="24"/>
      <c r="M26" s="25"/>
      <c r="N26" s="25"/>
      <c r="O26" s="25"/>
      <c r="P26" s="25"/>
      <c r="Q26" s="25"/>
      <c r="R26" s="25"/>
      <c r="S26" s="25"/>
      <c r="T26" s="25"/>
      <c r="U26" s="25"/>
      <c r="V26" s="2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4"/>
    </row>
    <row r="27" spans="1:51" s="26" customFormat="1" ht="15.75" hidden="1" thickBot="1" x14ac:dyDescent="0.3">
      <c r="A27" s="27"/>
      <c r="B27" s="29" t="s">
        <v>56</v>
      </c>
      <c r="C27" s="24"/>
      <c r="D27" s="24"/>
      <c r="E27" s="24"/>
      <c r="F27" s="24"/>
      <c r="G27" s="24"/>
      <c r="H27" s="24"/>
      <c r="I27" s="24"/>
      <c r="J27" s="24"/>
      <c r="K27" s="24"/>
      <c r="L27" s="24"/>
      <c r="M27" s="25"/>
      <c r="N27" s="25"/>
      <c r="O27" s="25"/>
      <c r="P27" s="25"/>
      <c r="Q27" s="25"/>
      <c r="R27" s="25"/>
      <c r="S27" s="25"/>
      <c r="T27" s="25"/>
      <c r="U27" s="25"/>
      <c r="V27" s="2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54"/>
    </row>
    <row r="28" spans="1:51" s="26" customFormat="1" ht="15.75" hidden="1" thickBot="1" x14ac:dyDescent="0.3">
      <c r="A28" s="27"/>
      <c r="B28" s="29" t="s">
        <v>57</v>
      </c>
      <c r="C28" s="24"/>
      <c r="D28" s="24"/>
      <c r="E28" s="24"/>
      <c r="F28" s="24"/>
      <c r="G28" s="24"/>
      <c r="H28" s="24"/>
      <c r="I28" s="24"/>
      <c r="J28" s="24"/>
      <c r="K28" s="24"/>
      <c r="L28" s="24"/>
      <c r="M28" s="25"/>
      <c r="N28" s="25"/>
      <c r="O28" s="25"/>
      <c r="P28" s="25"/>
      <c r="Q28" s="25"/>
      <c r="R28" s="25"/>
      <c r="S28" s="25"/>
      <c r="T28" s="25"/>
      <c r="U28" s="25"/>
      <c r="V28" s="25"/>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54"/>
    </row>
    <row r="29" spans="1:51" s="26" customFormat="1" ht="15.75" hidden="1" thickBot="1" x14ac:dyDescent="0.3">
      <c r="A29" s="27"/>
      <c r="B29" s="29" t="s">
        <v>55</v>
      </c>
      <c r="C29" s="24"/>
      <c r="D29" s="24"/>
      <c r="E29" s="24"/>
      <c r="F29" s="24"/>
      <c r="G29" s="24"/>
      <c r="H29" s="24"/>
      <c r="I29" s="24"/>
      <c r="J29" s="24"/>
      <c r="K29" s="24"/>
      <c r="L29" s="24"/>
      <c r="M29" s="25"/>
      <c r="N29" s="25"/>
      <c r="O29" s="25"/>
      <c r="P29" s="25"/>
      <c r="Q29" s="25"/>
      <c r="R29" s="25"/>
      <c r="S29" s="25"/>
      <c r="T29" s="25"/>
      <c r="U29" s="25"/>
      <c r="V29" s="2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54"/>
    </row>
    <row r="30" spans="1:51" s="26" customFormat="1" ht="15.75" hidden="1" thickBot="1" x14ac:dyDescent="0.3">
      <c r="A30" s="27"/>
      <c r="B30" s="29" t="s">
        <v>58</v>
      </c>
      <c r="C30" s="24"/>
      <c r="D30" s="24"/>
      <c r="E30" s="24"/>
      <c r="F30" s="24"/>
      <c r="G30" s="24"/>
      <c r="H30" s="24"/>
      <c r="I30" s="24"/>
      <c r="J30" s="24"/>
      <c r="K30" s="24"/>
      <c r="L30" s="24"/>
      <c r="M30" s="25"/>
      <c r="N30" s="25"/>
      <c r="O30" s="25"/>
      <c r="P30" s="25"/>
      <c r="Q30" s="25"/>
      <c r="R30" s="25"/>
      <c r="S30" s="25"/>
      <c r="T30" s="25"/>
      <c r="U30" s="25"/>
      <c r="V30" s="25"/>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54"/>
    </row>
    <row r="31" spans="1:51" s="26" customFormat="1" ht="15.75" hidden="1" thickBot="1" x14ac:dyDescent="0.3">
      <c r="A31" s="27"/>
      <c r="B31" s="29" t="s">
        <v>59</v>
      </c>
      <c r="C31" s="24"/>
      <c r="D31" s="24"/>
      <c r="E31" s="24"/>
      <c r="F31" s="24"/>
      <c r="G31" s="24"/>
      <c r="H31" s="24"/>
      <c r="I31" s="24"/>
      <c r="J31" s="24"/>
      <c r="K31" s="24"/>
      <c r="L31" s="24"/>
      <c r="M31" s="25"/>
      <c r="N31" s="25"/>
      <c r="O31" s="25"/>
      <c r="P31" s="25"/>
      <c r="Q31" s="25"/>
      <c r="R31" s="25"/>
      <c r="S31" s="25"/>
      <c r="T31" s="25"/>
      <c r="U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54"/>
    </row>
    <row r="32" spans="1:51" s="26" customFormat="1" ht="15.75" hidden="1" thickBot="1" x14ac:dyDescent="0.3">
      <c r="A32" s="27"/>
      <c r="B32" s="29" t="s">
        <v>60</v>
      </c>
      <c r="C32" s="24"/>
      <c r="D32" s="24"/>
      <c r="E32" s="24"/>
      <c r="F32" s="24"/>
      <c r="G32" s="24"/>
      <c r="H32" s="24"/>
      <c r="I32" s="24"/>
      <c r="J32" s="24"/>
      <c r="K32" s="24"/>
      <c r="L32" s="24"/>
      <c r="M32" s="25"/>
      <c r="N32" s="25"/>
      <c r="O32" s="25"/>
      <c r="P32" s="25"/>
      <c r="Q32" s="25"/>
      <c r="R32" s="25"/>
      <c r="S32" s="25"/>
      <c r="T32" s="25"/>
      <c r="U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54"/>
    </row>
    <row r="33" spans="1:51" s="26" customFormat="1" ht="15.75" hidden="1" thickBot="1" x14ac:dyDescent="0.3">
      <c r="A33" s="27"/>
      <c r="B33" s="29" t="s">
        <v>61</v>
      </c>
      <c r="C33" s="24"/>
      <c r="D33" s="24"/>
      <c r="E33" s="24"/>
      <c r="F33" s="24"/>
      <c r="G33" s="24"/>
      <c r="H33" s="24"/>
      <c r="I33" s="24"/>
      <c r="J33" s="24"/>
      <c r="K33" s="24"/>
      <c r="L33" s="24"/>
      <c r="M33" s="25"/>
      <c r="N33" s="25"/>
      <c r="O33" s="25">
        <v>2200</v>
      </c>
      <c r="P33" s="25"/>
      <c r="Q33" s="25"/>
      <c r="R33" s="25"/>
      <c r="S33" s="25"/>
      <c r="T33" s="25"/>
      <c r="U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54"/>
    </row>
    <row r="34" spans="1:51" s="26" customFormat="1" ht="15.75" hidden="1" thickBot="1" x14ac:dyDescent="0.3">
      <c r="A34" s="27"/>
      <c r="B34" s="29" t="s">
        <v>63</v>
      </c>
      <c r="C34" s="24"/>
      <c r="D34" s="24"/>
      <c r="E34" s="24"/>
      <c r="F34" s="24"/>
      <c r="G34" s="24"/>
      <c r="H34" s="24"/>
      <c r="I34" s="24"/>
      <c r="J34" s="24"/>
      <c r="K34" s="24"/>
      <c r="L34" s="24"/>
      <c r="M34" s="25"/>
      <c r="N34" s="25"/>
      <c r="O34" s="25">
        <v>2300</v>
      </c>
      <c r="P34" s="25"/>
      <c r="Q34" s="25"/>
      <c r="R34" s="25"/>
      <c r="S34" s="25"/>
      <c r="T34" s="25"/>
      <c r="U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54"/>
    </row>
    <row r="35" spans="1:51" s="26" customFormat="1" ht="15.75" hidden="1" thickBot="1" x14ac:dyDescent="0.3">
      <c r="A35" s="27"/>
      <c r="B35" s="29" t="s">
        <v>64</v>
      </c>
      <c r="C35" s="24"/>
      <c r="D35" s="24"/>
      <c r="E35" s="24"/>
      <c r="F35" s="24"/>
      <c r="G35" s="24"/>
      <c r="H35" s="24"/>
      <c r="I35" s="24"/>
      <c r="J35" s="24"/>
      <c r="K35" s="24"/>
      <c r="L35" s="24"/>
      <c r="M35" s="25"/>
      <c r="N35" s="25"/>
      <c r="O35" s="25">
        <v>2400</v>
      </c>
      <c r="P35" s="25"/>
      <c r="Q35" s="25"/>
      <c r="R35" s="25"/>
      <c r="S35" s="25"/>
      <c r="T35" s="25"/>
      <c r="U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54"/>
    </row>
    <row r="36" spans="1:51" s="26" customFormat="1" ht="15.75" hidden="1" thickBot="1" x14ac:dyDescent="0.3">
      <c r="A36" s="27"/>
      <c r="B36" s="29" t="s">
        <v>62</v>
      </c>
      <c r="C36" s="24"/>
      <c r="D36" s="24"/>
      <c r="E36" s="24"/>
      <c r="F36" s="24"/>
      <c r="G36" s="24"/>
      <c r="H36" s="24"/>
      <c r="I36" s="24"/>
      <c r="J36" s="24"/>
      <c r="K36" s="24"/>
      <c r="L36" s="24"/>
      <c r="M36" s="25"/>
      <c r="N36" s="25"/>
      <c r="O36" s="25">
        <v>2500</v>
      </c>
      <c r="P36" s="25"/>
      <c r="Q36" s="25"/>
      <c r="R36" s="25"/>
      <c r="S36" s="25"/>
      <c r="T36" s="25"/>
      <c r="U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54"/>
    </row>
    <row r="37" spans="1:51" s="26" customFormat="1" ht="15.75" hidden="1" thickBot="1" x14ac:dyDescent="0.3">
      <c r="A37" s="27"/>
      <c r="B37" s="29" t="s">
        <v>65</v>
      </c>
      <c r="C37" s="24"/>
      <c r="D37" s="24"/>
      <c r="E37" s="24"/>
      <c r="F37" s="24"/>
      <c r="G37" s="24"/>
      <c r="H37" s="24"/>
      <c r="I37" s="24"/>
      <c r="J37" s="24"/>
      <c r="K37" s="24"/>
      <c r="L37" s="24"/>
      <c r="M37" s="25"/>
      <c r="N37" s="25"/>
      <c r="O37" s="25">
        <v>2600</v>
      </c>
      <c r="P37" s="25"/>
      <c r="Q37" s="25"/>
      <c r="R37" s="25"/>
      <c r="S37" s="25"/>
      <c r="T37" s="25"/>
      <c r="U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54"/>
    </row>
    <row r="38" spans="1:51" s="26" customFormat="1" ht="15.75" hidden="1" thickBot="1" x14ac:dyDescent="0.3">
      <c r="A38" s="27"/>
      <c r="B38" s="29" t="s">
        <v>66</v>
      </c>
      <c r="C38" s="24"/>
      <c r="D38" s="24"/>
      <c r="E38" s="24"/>
      <c r="F38" s="24"/>
      <c r="G38" s="24"/>
      <c r="H38" s="24"/>
      <c r="I38" s="24"/>
      <c r="J38" s="24"/>
      <c r="K38" s="24"/>
      <c r="L38" s="24"/>
      <c r="M38" s="25"/>
      <c r="N38" s="25"/>
      <c r="O38" s="25">
        <v>2700</v>
      </c>
      <c r="P38" s="25"/>
      <c r="Q38" s="25"/>
      <c r="R38" s="25"/>
      <c r="S38" s="25"/>
      <c r="T38" s="25"/>
      <c r="U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4"/>
    </row>
    <row r="39" spans="1:51" s="26" customFormat="1" ht="15.75" hidden="1" thickBot="1" x14ac:dyDescent="0.3">
      <c r="A39" s="27"/>
      <c r="B39" s="29" t="s">
        <v>67</v>
      </c>
      <c r="C39" s="24"/>
      <c r="D39" s="24"/>
      <c r="E39" s="24"/>
      <c r="F39" s="24"/>
      <c r="G39" s="24"/>
      <c r="H39" s="24"/>
      <c r="I39" s="24"/>
      <c r="J39" s="24"/>
      <c r="K39" s="24"/>
      <c r="L39" s="24"/>
      <c r="M39" s="25"/>
      <c r="N39" s="25"/>
      <c r="O39" s="25">
        <v>2800</v>
      </c>
      <c r="P39" s="25"/>
      <c r="Q39" s="25"/>
      <c r="R39" s="25"/>
      <c r="S39" s="25"/>
      <c r="T39" s="25"/>
      <c r="U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54"/>
    </row>
    <row r="40" spans="1:51" s="26" customFormat="1" ht="15.75" hidden="1" thickBot="1" x14ac:dyDescent="0.3">
      <c r="A40" s="27"/>
      <c r="B40" s="29" t="s">
        <v>68</v>
      </c>
      <c r="C40" s="24"/>
      <c r="D40" s="24"/>
      <c r="E40" s="24"/>
      <c r="F40" s="24"/>
      <c r="G40" s="24"/>
      <c r="H40" s="24"/>
      <c r="I40" s="24"/>
      <c r="J40" s="24"/>
      <c r="K40" s="24"/>
      <c r="L40" s="24"/>
      <c r="M40" s="25"/>
      <c r="N40" s="25"/>
      <c r="O40" s="25">
        <v>2900</v>
      </c>
      <c r="P40" s="25"/>
      <c r="Q40" s="25"/>
      <c r="R40" s="25"/>
      <c r="S40" s="25"/>
      <c r="T40" s="25"/>
      <c r="U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54"/>
    </row>
    <row r="41" spans="1:51" s="26" customFormat="1" ht="15.75" hidden="1" thickBot="1" x14ac:dyDescent="0.3">
      <c r="A41" s="27"/>
      <c r="B41" s="29" t="s">
        <v>116</v>
      </c>
      <c r="C41" s="24"/>
      <c r="D41" s="24"/>
      <c r="E41" s="24"/>
      <c r="F41" s="24"/>
      <c r="G41" s="24"/>
      <c r="H41" s="24"/>
      <c r="I41" s="24"/>
      <c r="J41" s="24"/>
      <c r="K41" s="24"/>
      <c r="L41" s="24"/>
      <c r="M41" s="25"/>
      <c r="N41" s="25"/>
      <c r="O41" s="25">
        <v>3000</v>
      </c>
      <c r="P41" s="25"/>
      <c r="Q41" s="25"/>
      <c r="R41" s="25"/>
      <c r="S41" s="25"/>
      <c r="T41" s="25"/>
      <c r="U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54"/>
    </row>
    <row r="42" spans="1:51" s="26" customFormat="1" ht="15.75" hidden="1" thickBot="1" x14ac:dyDescent="0.3">
      <c r="A42" s="27"/>
      <c r="B42" s="29" t="s">
        <v>69</v>
      </c>
      <c r="C42" s="24"/>
      <c r="D42" s="24"/>
      <c r="E42" s="24"/>
      <c r="F42" s="24"/>
      <c r="G42" s="24"/>
      <c r="H42" s="24"/>
      <c r="I42" s="24"/>
      <c r="J42" s="24"/>
      <c r="K42" s="24"/>
      <c r="L42" s="24"/>
      <c r="M42" s="25"/>
      <c r="N42" s="25"/>
      <c r="O42" s="25">
        <v>3100</v>
      </c>
      <c r="P42" s="25"/>
      <c r="Q42" s="25"/>
      <c r="R42" s="25"/>
      <c r="S42" s="25"/>
      <c r="T42" s="25"/>
      <c r="U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54"/>
    </row>
    <row r="43" spans="1:51" s="26" customFormat="1" ht="15.75" hidden="1" thickBot="1" x14ac:dyDescent="0.3">
      <c r="A43" s="27"/>
      <c r="B43" s="29" t="s">
        <v>70</v>
      </c>
      <c r="C43" s="24"/>
      <c r="D43" s="24"/>
      <c r="E43" s="24"/>
      <c r="F43" s="24"/>
      <c r="G43" s="24"/>
      <c r="H43" s="24"/>
      <c r="I43" s="24"/>
      <c r="J43" s="24"/>
      <c r="K43" s="24"/>
      <c r="L43" s="24"/>
      <c r="M43" s="25"/>
      <c r="N43" s="25"/>
      <c r="O43" s="25">
        <v>3200</v>
      </c>
      <c r="P43" s="25"/>
      <c r="Q43" s="25"/>
      <c r="R43" s="25"/>
      <c r="S43" s="25"/>
      <c r="T43" s="25"/>
      <c r="U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54"/>
    </row>
    <row r="44" spans="1:51" s="26" customFormat="1" ht="15.75" hidden="1" thickBot="1" x14ac:dyDescent="0.3">
      <c r="A44" s="27"/>
      <c r="B44" s="29" t="s">
        <v>117</v>
      </c>
      <c r="C44" s="24"/>
      <c r="D44" s="24"/>
      <c r="E44" s="24"/>
      <c r="F44" s="24"/>
      <c r="G44" s="24"/>
      <c r="H44" s="24"/>
      <c r="I44" s="24"/>
      <c r="J44" s="24"/>
      <c r="K44" s="24"/>
      <c r="L44" s="24"/>
      <c r="M44" s="25"/>
      <c r="N44" s="25"/>
      <c r="O44" s="25">
        <v>3300</v>
      </c>
      <c r="P44" s="25"/>
      <c r="Q44" s="25"/>
      <c r="R44" s="25"/>
      <c r="S44" s="25"/>
      <c r="T44" s="25"/>
      <c r="U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54"/>
    </row>
    <row r="45" spans="1:51" s="26" customFormat="1" ht="15.75" hidden="1" thickBot="1" x14ac:dyDescent="0.3">
      <c r="A45" s="27"/>
      <c r="B45" s="29" t="s">
        <v>118</v>
      </c>
      <c r="C45" s="24"/>
      <c r="D45" s="24"/>
      <c r="E45" s="24"/>
      <c r="F45" s="24"/>
      <c r="G45" s="24"/>
      <c r="H45" s="24"/>
      <c r="I45" s="24"/>
      <c r="J45" s="24"/>
      <c r="K45" s="24"/>
      <c r="L45" s="24"/>
      <c r="M45" s="25"/>
      <c r="N45" s="25"/>
      <c r="O45" s="25">
        <v>3400</v>
      </c>
      <c r="P45" s="25"/>
      <c r="Q45" s="25"/>
      <c r="R45" s="25"/>
      <c r="S45" s="25"/>
      <c r="T45" s="25"/>
      <c r="U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54"/>
    </row>
    <row r="46" spans="1:51" s="26" customFormat="1" ht="15.75" hidden="1" thickBot="1" x14ac:dyDescent="0.3">
      <c r="A46" s="27"/>
      <c r="B46" s="29" t="s">
        <v>119</v>
      </c>
      <c r="C46" s="24"/>
      <c r="D46" s="24"/>
      <c r="E46" s="24"/>
      <c r="F46" s="24"/>
      <c r="G46" s="24"/>
      <c r="H46" s="24"/>
      <c r="I46" s="24"/>
      <c r="J46" s="24"/>
      <c r="K46" s="24"/>
      <c r="L46" s="24"/>
      <c r="M46" s="25"/>
      <c r="N46" s="25"/>
      <c r="O46" s="25">
        <v>3500</v>
      </c>
      <c r="P46" s="25"/>
      <c r="Q46" s="25"/>
      <c r="R46" s="25"/>
      <c r="S46" s="25"/>
      <c r="T46" s="25"/>
      <c r="U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54"/>
    </row>
    <row r="47" spans="1:51" s="26" customFormat="1" ht="15.75" hidden="1" thickBot="1" x14ac:dyDescent="0.3">
      <c r="A47" s="27"/>
      <c r="B47" s="29" t="s">
        <v>120</v>
      </c>
      <c r="C47" s="24"/>
      <c r="D47" s="24"/>
      <c r="E47" s="24"/>
      <c r="F47" s="24"/>
      <c r="G47" s="24"/>
      <c r="H47" s="24"/>
      <c r="I47" s="24"/>
      <c r="J47" s="24"/>
      <c r="K47" s="24"/>
      <c r="L47" s="24"/>
      <c r="M47" s="25"/>
      <c r="N47" s="25"/>
      <c r="O47" s="25">
        <v>3600</v>
      </c>
      <c r="P47" s="25"/>
      <c r="Q47" s="25"/>
      <c r="R47" s="25"/>
      <c r="S47" s="25"/>
      <c r="T47" s="25"/>
      <c r="U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54"/>
    </row>
    <row r="48" spans="1:51" s="26" customFormat="1" ht="15.75" hidden="1" thickBot="1" x14ac:dyDescent="0.3">
      <c r="A48" s="27"/>
      <c r="B48" s="29" t="s">
        <v>121</v>
      </c>
      <c r="C48" s="24"/>
      <c r="D48" s="24"/>
      <c r="E48" s="24"/>
      <c r="F48" s="24"/>
      <c r="G48" s="24"/>
      <c r="H48" s="24"/>
      <c r="I48" s="24"/>
      <c r="J48" s="24"/>
      <c r="K48" s="24"/>
      <c r="L48" s="24"/>
      <c r="M48" s="25"/>
      <c r="N48" s="25"/>
      <c r="O48" s="25">
        <v>3700</v>
      </c>
      <c r="P48" s="25"/>
      <c r="Q48" s="25"/>
      <c r="R48" s="25"/>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54"/>
    </row>
    <row r="49" spans="1:52" s="26" customFormat="1" ht="15.75" hidden="1" thickBot="1" x14ac:dyDescent="0.3">
      <c r="A49" s="27"/>
      <c r="B49" s="29" t="s">
        <v>122</v>
      </c>
      <c r="C49" s="24"/>
      <c r="D49" s="24"/>
      <c r="E49" s="24"/>
      <c r="F49" s="24"/>
      <c r="G49" s="24"/>
      <c r="H49" s="24"/>
      <c r="I49" s="24"/>
      <c r="J49" s="24"/>
      <c r="K49" s="24"/>
      <c r="L49" s="24"/>
      <c r="M49" s="25"/>
      <c r="N49" s="25"/>
      <c r="O49" s="25">
        <v>3800</v>
      </c>
      <c r="P49" s="25"/>
      <c r="Q49" s="25"/>
      <c r="R49" s="25"/>
      <c r="S49" s="25"/>
      <c r="T49" s="25"/>
      <c r="U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54"/>
    </row>
    <row r="50" spans="1:52" s="26" customFormat="1" ht="15.75" hidden="1" thickBot="1" x14ac:dyDescent="0.3">
      <c r="A50" s="27"/>
      <c r="B50" s="30" t="s">
        <v>123</v>
      </c>
      <c r="C50" s="24"/>
      <c r="D50" s="24"/>
      <c r="E50" s="24"/>
      <c r="F50" s="24"/>
      <c r="G50" s="24"/>
      <c r="H50" s="24"/>
      <c r="I50" s="24"/>
      <c r="J50" s="24"/>
      <c r="K50" s="24"/>
      <c r="L50" s="24"/>
      <c r="M50" s="25"/>
      <c r="N50" s="25"/>
      <c r="O50" s="25">
        <v>3900</v>
      </c>
      <c r="P50" s="25"/>
      <c r="Q50" s="25"/>
      <c r="R50" s="25"/>
      <c r="S50" s="25"/>
      <c r="T50" s="25"/>
      <c r="U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54"/>
    </row>
    <row r="51" spans="1:52" s="26" customFormat="1" ht="15.75" hidden="1" thickBot="1" x14ac:dyDescent="0.3">
      <c r="A51" s="27"/>
      <c r="B51" s="30" t="s">
        <v>124</v>
      </c>
      <c r="C51" s="24"/>
      <c r="D51" s="24"/>
      <c r="E51" s="24"/>
      <c r="F51" s="24"/>
      <c r="G51" s="24"/>
      <c r="H51" s="24"/>
      <c r="I51" s="24"/>
      <c r="J51" s="24"/>
      <c r="K51" s="24"/>
      <c r="L51" s="24"/>
      <c r="M51" s="25"/>
      <c r="N51" s="25"/>
      <c r="O51" s="25">
        <v>4000</v>
      </c>
      <c r="P51" s="25"/>
      <c r="Q51" s="25"/>
      <c r="R51" s="25"/>
      <c r="S51" s="25"/>
      <c r="T51" s="25"/>
      <c r="U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54"/>
    </row>
    <row r="52" spans="1:52" s="26" customFormat="1" ht="15.75" hidden="1" thickBot="1" x14ac:dyDescent="0.3">
      <c r="A52" s="27"/>
      <c r="B52" s="30" t="s">
        <v>125</v>
      </c>
      <c r="C52" s="24"/>
      <c r="D52" s="24"/>
      <c r="E52" s="24"/>
      <c r="F52" s="24"/>
      <c r="G52" s="24"/>
      <c r="H52" s="24"/>
      <c r="I52" s="24"/>
      <c r="J52" s="24"/>
      <c r="K52" s="24"/>
      <c r="L52" s="24"/>
      <c r="M52" s="25"/>
      <c r="N52" s="25"/>
      <c r="O52" s="25">
        <v>4100</v>
      </c>
      <c r="P52" s="25"/>
      <c r="Q52" s="25"/>
      <c r="R52" s="25"/>
      <c r="S52" s="25"/>
      <c r="T52" s="25"/>
      <c r="U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54"/>
    </row>
    <row r="53" spans="1:52" s="26" customFormat="1" ht="15.75" hidden="1" thickBot="1" x14ac:dyDescent="0.3">
      <c r="A53" s="27"/>
      <c r="B53" s="30" t="s">
        <v>126</v>
      </c>
      <c r="C53" s="24"/>
      <c r="D53" s="24"/>
      <c r="E53" s="24"/>
      <c r="F53" s="24"/>
      <c r="G53" s="24"/>
      <c r="H53" s="24"/>
      <c r="I53" s="24"/>
      <c r="J53" s="24"/>
      <c r="K53" s="24"/>
      <c r="L53" s="24"/>
      <c r="M53" s="25"/>
      <c r="N53" s="25"/>
      <c r="O53" s="25">
        <v>4200</v>
      </c>
      <c r="P53" s="25"/>
      <c r="Q53" s="25"/>
      <c r="R53" s="25"/>
      <c r="S53" s="25"/>
      <c r="T53" s="25"/>
      <c r="U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54"/>
    </row>
    <row r="54" spans="1:52" s="26" customFormat="1" ht="15.75" hidden="1" thickBot="1" x14ac:dyDescent="0.3">
      <c r="A54" s="27"/>
      <c r="B54" s="29" t="s">
        <v>128</v>
      </c>
      <c r="C54" s="24"/>
      <c r="D54" s="24"/>
      <c r="E54" s="24"/>
      <c r="F54" s="24"/>
      <c r="G54" s="24"/>
      <c r="H54" s="24"/>
      <c r="I54" s="24"/>
      <c r="J54" s="24"/>
      <c r="K54" s="24"/>
      <c r="L54" s="24"/>
      <c r="M54" s="25"/>
      <c r="N54" s="25"/>
      <c r="O54" s="25">
        <v>4300</v>
      </c>
      <c r="P54" s="25"/>
      <c r="Q54" s="25"/>
      <c r="R54" s="25"/>
      <c r="S54" s="25"/>
      <c r="T54" s="25"/>
      <c r="U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54"/>
    </row>
    <row r="55" spans="1:52" s="26" customFormat="1" ht="15.75" hidden="1" thickBot="1" x14ac:dyDescent="0.3">
      <c r="A55" s="27"/>
      <c r="B55" s="29" t="s">
        <v>130</v>
      </c>
      <c r="C55" s="24"/>
      <c r="D55" s="24"/>
      <c r="E55" s="24"/>
      <c r="F55" s="24"/>
      <c r="G55" s="24"/>
      <c r="H55" s="24"/>
      <c r="I55" s="24"/>
      <c r="J55" s="24"/>
      <c r="K55" s="24"/>
      <c r="L55" s="24"/>
      <c r="M55" s="25"/>
      <c r="N55" s="25"/>
      <c r="O55" s="25">
        <v>4400</v>
      </c>
      <c r="P55" s="25"/>
      <c r="Q55" s="25"/>
      <c r="R55" s="25"/>
      <c r="S55" s="25"/>
      <c r="T55" s="25"/>
      <c r="U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54"/>
    </row>
    <row r="56" spans="1:52" s="26" customFormat="1" ht="15.75" hidden="1" thickBot="1" x14ac:dyDescent="0.3">
      <c r="A56" s="27"/>
      <c r="B56" s="29" t="s">
        <v>132</v>
      </c>
      <c r="C56" s="24"/>
      <c r="D56" s="24"/>
      <c r="E56" s="24"/>
      <c r="F56" s="24"/>
      <c r="G56" s="24"/>
      <c r="H56" s="24"/>
      <c r="I56" s="24"/>
      <c r="J56" s="24"/>
      <c r="K56" s="24"/>
      <c r="L56" s="24"/>
      <c r="M56" s="25"/>
      <c r="N56" s="25"/>
      <c r="O56" s="25">
        <v>4500</v>
      </c>
      <c r="P56" s="25"/>
      <c r="Q56" s="25"/>
      <c r="R56" s="25"/>
      <c r="S56" s="25"/>
      <c r="T56" s="25"/>
      <c r="U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54"/>
    </row>
    <row r="57" spans="1:52" s="26" customFormat="1" ht="15.75" hidden="1" thickBot="1" x14ac:dyDescent="0.3">
      <c r="A57" s="27"/>
      <c r="B57" s="29" t="s">
        <v>129</v>
      </c>
      <c r="C57" s="24"/>
      <c r="D57" s="24"/>
      <c r="E57" s="24"/>
      <c r="F57" s="24"/>
      <c r="G57" s="24"/>
      <c r="H57" s="24"/>
      <c r="I57" s="24"/>
      <c r="J57" s="24"/>
      <c r="K57" s="24"/>
      <c r="L57" s="24"/>
      <c r="M57" s="25"/>
      <c r="N57" s="25"/>
      <c r="O57" s="25">
        <v>4600</v>
      </c>
      <c r="P57" s="25"/>
      <c r="Q57" s="25"/>
      <c r="R57" s="25"/>
      <c r="S57" s="25"/>
      <c r="T57" s="25"/>
      <c r="U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54"/>
    </row>
    <row r="58" spans="1:52" s="26" customFormat="1" ht="15.75" hidden="1" thickBot="1" x14ac:dyDescent="0.3">
      <c r="A58" s="27"/>
      <c r="B58" s="29" t="s">
        <v>131</v>
      </c>
      <c r="C58" s="24"/>
      <c r="D58" s="24"/>
      <c r="E58" s="24"/>
      <c r="F58" s="24"/>
      <c r="G58" s="24"/>
      <c r="H58" s="24"/>
      <c r="I58" s="24"/>
      <c r="J58" s="24"/>
      <c r="K58" s="24"/>
      <c r="L58" s="24"/>
      <c r="M58" s="25"/>
      <c r="N58" s="25"/>
      <c r="O58" s="25">
        <v>4700</v>
      </c>
      <c r="P58" s="25"/>
      <c r="Q58" s="25"/>
      <c r="R58" s="25"/>
      <c r="S58" s="25"/>
      <c r="T58" s="25"/>
      <c r="U58" s="25"/>
      <c r="V58" s="25"/>
      <c r="W58" s="23"/>
      <c r="X58" s="23"/>
      <c r="Y58" s="23"/>
      <c r="Z58" s="23"/>
      <c r="AA58" s="23"/>
      <c r="AB58" s="23"/>
      <c r="AE58" s="23"/>
      <c r="AF58" s="23"/>
      <c r="AG58" s="23"/>
      <c r="AH58" s="23"/>
      <c r="AI58" s="23"/>
      <c r="AJ58" s="23"/>
      <c r="AK58" s="23"/>
      <c r="AL58" s="23"/>
      <c r="AM58" s="23"/>
      <c r="AN58" s="23"/>
      <c r="AO58" s="23"/>
      <c r="AP58" s="23"/>
      <c r="AQ58" s="23"/>
      <c r="AR58" s="23"/>
      <c r="AS58" s="23"/>
      <c r="AT58" s="23"/>
      <c r="AU58" s="23"/>
      <c r="AV58" s="23"/>
      <c r="AW58" s="23"/>
      <c r="AX58" s="23"/>
      <c r="AY58" s="54"/>
    </row>
    <row r="59" spans="1:52" s="26" customFormat="1" ht="15.75" hidden="1" thickBot="1" x14ac:dyDescent="0.3">
      <c r="A59" s="27"/>
      <c r="B59" s="29" t="s">
        <v>133</v>
      </c>
      <c r="F59" s="24"/>
      <c r="G59" s="24"/>
      <c r="H59" s="24"/>
      <c r="I59" s="24"/>
      <c r="J59" s="24"/>
      <c r="K59" s="24"/>
      <c r="L59" s="24"/>
      <c r="M59" s="25"/>
      <c r="N59" s="25"/>
      <c r="O59" s="25">
        <v>4800</v>
      </c>
      <c r="P59" s="25"/>
      <c r="Q59" s="25"/>
      <c r="R59" s="25"/>
      <c r="S59" s="25"/>
      <c r="T59" s="25"/>
      <c r="U59" s="25"/>
      <c r="V59" s="25"/>
      <c r="W59" s="23"/>
      <c r="X59" s="23"/>
      <c r="Y59" s="23"/>
      <c r="Z59" s="23"/>
      <c r="AA59" s="23"/>
      <c r="AB59" s="23"/>
      <c r="AE59" s="23"/>
      <c r="AF59" s="23"/>
      <c r="AG59" s="23"/>
      <c r="AH59" s="23"/>
      <c r="AI59" s="23"/>
      <c r="AJ59" s="23"/>
      <c r="AK59" s="23"/>
      <c r="AL59" s="23"/>
      <c r="AM59" s="23"/>
      <c r="AN59" s="23"/>
      <c r="AO59" s="23"/>
      <c r="AP59" s="23"/>
      <c r="AQ59" s="23"/>
      <c r="AR59" s="23"/>
      <c r="AS59" s="23"/>
      <c r="AT59" s="23"/>
      <c r="AU59" s="23"/>
      <c r="AV59" s="23"/>
      <c r="AW59" s="23"/>
      <c r="AX59" s="23"/>
      <c r="AY59" s="54"/>
      <c r="AZ59" s="26" t="s">
        <v>200</v>
      </c>
    </row>
    <row r="60" spans="1:52" s="26" customFormat="1" ht="15.75" hidden="1" thickBot="1" x14ac:dyDescent="0.3">
      <c r="A60" s="27" t="s">
        <v>161</v>
      </c>
      <c r="B60" s="29" t="s">
        <v>104</v>
      </c>
      <c r="F60" s="24"/>
      <c r="G60" s="24"/>
      <c r="H60" s="24"/>
      <c r="I60" s="24"/>
      <c r="J60" s="24"/>
      <c r="K60" s="24"/>
      <c r="L60" s="24"/>
      <c r="M60" s="25"/>
      <c r="N60" s="25"/>
      <c r="O60" s="25">
        <v>4900</v>
      </c>
      <c r="P60" s="25"/>
      <c r="Q60" s="25"/>
      <c r="R60" s="25"/>
      <c r="S60" s="25"/>
      <c r="T60" s="25"/>
      <c r="U60" s="25"/>
      <c r="V60" s="25"/>
      <c r="W60" s="23"/>
      <c r="X60" s="23"/>
      <c r="Y60" s="23"/>
      <c r="Z60" s="23"/>
      <c r="AA60" s="23"/>
      <c r="AB60" s="23"/>
      <c r="AE60" s="23"/>
      <c r="AF60" s="23"/>
      <c r="AG60" s="23"/>
      <c r="AH60" s="23"/>
      <c r="AI60" s="23"/>
      <c r="AJ60" s="23"/>
      <c r="AK60" s="23"/>
      <c r="AL60" s="23"/>
      <c r="AM60" s="23"/>
      <c r="AN60" s="23"/>
      <c r="AO60" s="23"/>
      <c r="AP60" s="23"/>
      <c r="AQ60" s="23"/>
      <c r="AR60" s="23"/>
      <c r="AS60" s="23"/>
      <c r="AT60" s="23"/>
      <c r="AU60" s="23"/>
      <c r="AV60" s="23"/>
      <c r="AW60" s="23"/>
      <c r="AX60" s="23"/>
      <c r="AY60" s="54"/>
      <c r="AZ60" s="26" t="s">
        <v>201</v>
      </c>
    </row>
    <row r="61" spans="1:52" s="26" customFormat="1" ht="15.75" hidden="1" thickBot="1" x14ac:dyDescent="0.3">
      <c r="A61" s="27" t="s">
        <v>162</v>
      </c>
      <c r="B61" s="29" t="s">
        <v>103</v>
      </c>
      <c r="C61" s="24"/>
      <c r="D61" s="24"/>
      <c r="E61" s="24"/>
      <c r="F61" s="24"/>
      <c r="G61" s="24"/>
      <c r="H61" s="24"/>
      <c r="I61" s="24"/>
      <c r="J61" s="24"/>
      <c r="K61" s="24"/>
      <c r="L61" s="24"/>
      <c r="M61" s="25"/>
      <c r="N61" s="25"/>
      <c r="O61" s="25">
        <v>5000</v>
      </c>
      <c r="P61" s="25"/>
      <c r="Q61" s="25"/>
      <c r="R61" s="25"/>
      <c r="S61" s="25"/>
      <c r="T61" s="25"/>
      <c r="U61" s="25"/>
      <c r="V61" s="25"/>
      <c r="W61" s="23"/>
      <c r="X61" s="23"/>
      <c r="Y61" s="23"/>
      <c r="Z61" s="23"/>
      <c r="AA61" s="23"/>
      <c r="AB61" s="23"/>
      <c r="AE61" s="23"/>
      <c r="AF61" s="23"/>
      <c r="AG61" s="23"/>
      <c r="AH61" s="23"/>
      <c r="AI61" s="23"/>
      <c r="AJ61" s="23"/>
      <c r="AK61" s="23"/>
      <c r="AL61" s="23"/>
      <c r="AM61" s="23"/>
      <c r="AN61" s="23"/>
      <c r="AO61" s="23"/>
      <c r="AP61" s="23"/>
      <c r="AQ61" s="23"/>
      <c r="AR61" s="23"/>
      <c r="AS61" s="23"/>
      <c r="AT61" s="23"/>
      <c r="AU61" s="23"/>
      <c r="AV61" s="23"/>
      <c r="AW61" s="23"/>
      <c r="AX61" s="23"/>
      <c r="AY61" s="54"/>
      <c r="AZ61" s="26" t="s">
        <v>202</v>
      </c>
    </row>
    <row r="62" spans="1:52" s="26" customFormat="1" ht="15.75" hidden="1" thickBot="1" x14ac:dyDescent="0.3">
      <c r="A62" s="27" t="s">
        <v>163</v>
      </c>
      <c r="B62" s="29" t="s">
        <v>71</v>
      </c>
      <c r="C62" s="24"/>
      <c r="D62" s="24"/>
      <c r="E62" s="24"/>
      <c r="F62" s="24"/>
      <c r="G62" s="24"/>
      <c r="H62" s="24"/>
      <c r="I62" s="24"/>
      <c r="J62" s="24"/>
      <c r="K62" s="24"/>
      <c r="L62" s="24"/>
      <c r="M62" s="25"/>
      <c r="N62" s="25"/>
      <c r="O62" s="25">
        <v>5100</v>
      </c>
      <c r="P62" s="25"/>
      <c r="Q62" s="25"/>
      <c r="R62" s="25"/>
      <c r="S62" s="25"/>
      <c r="T62" s="25"/>
      <c r="U62" s="25"/>
      <c r="V62" s="25"/>
      <c r="W62" s="23"/>
      <c r="X62" s="23"/>
      <c r="Y62" s="23"/>
      <c r="Z62" s="23"/>
      <c r="AA62" s="23"/>
      <c r="AB62" s="23"/>
      <c r="AE62" s="23"/>
      <c r="AF62" s="23"/>
      <c r="AG62" s="23"/>
      <c r="AH62" s="23"/>
      <c r="AI62" s="23"/>
      <c r="AJ62" s="23"/>
      <c r="AK62" s="23"/>
      <c r="AL62" s="23"/>
      <c r="AM62" s="23"/>
      <c r="AN62" s="23"/>
      <c r="AO62" s="23"/>
      <c r="AP62" s="23"/>
      <c r="AQ62" s="23"/>
      <c r="AR62" s="23"/>
      <c r="AS62" s="23"/>
      <c r="AT62" s="23"/>
      <c r="AU62" s="23"/>
      <c r="AV62" s="23"/>
      <c r="AW62" s="23"/>
      <c r="AX62" s="23"/>
      <c r="AY62" s="54"/>
      <c r="AZ62" s="26" t="s">
        <v>203</v>
      </c>
    </row>
    <row r="63" spans="1:52" s="26" customFormat="1" ht="15.75" hidden="1" thickBot="1" x14ac:dyDescent="0.3">
      <c r="A63" s="26" t="s">
        <v>164</v>
      </c>
      <c r="B63" s="29" t="s">
        <v>72</v>
      </c>
      <c r="C63" s="24"/>
      <c r="D63" s="24"/>
      <c r="E63" s="24"/>
      <c r="F63" s="24"/>
      <c r="G63" s="24"/>
      <c r="H63" s="24"/>
      <c r="I63" s="24"/>
      <c r="J63" s="24"/>
      <c r="K63" s="24"/>
      <c r="L63" s="24"/>
      <c r="M63" s="25"/>
      <c r="N63" s="25"/>
      <c r="O63" s="25">
        <v>5200</v>
      </c>
      <c r="P63" s="25"/>
      <c r="Q63" s="25"/>
      <c r="R63" s="25"/>
      <c r="S63" s="25"/>
      <c r="T63" s="25"/>
      <c r="U63" s="25"/>
      <c r="V63" s="25"/>
      <c r="W63" s="23"/>
      <c r="X63" s="23"/>
      <c r="Y63" s="23"/>
      <c r="Z63" s="23"/>
      <c r="AA63" s="23"/>
      <c r="AB63" s="23"/>
      <c r="AE63" s="23"/>
      <c r="AF63" s="23"/>
      <c r="AG63" s="23"/>
      <c r="AH63" s="23"/>
      <c r="AI63" s="23"/>
      <c r="AJ63" s="23"/>
      <c r="AK63" s="23"/>
      <c r="AL63" s="23"/>
      <c r="AM63" s="23"/>
      <c r="AN63" s="23"/>
      <c r="AO63" s="23"/>
      <c r="AP63" s="23"/>
      <c r="AQ63" s="23"/>
      <c r="AR63" s="23"/>
      <c r="AS63" s="23"/>
      <c r="AT63" s="23"/>
      <c r="AU63" s="23"/>
      <c r="AV63" s="23"/>
      <c r="AW63" s="23"/>
      <c r="AX63" s="23"/>
      <c r="AY63" s="54"/>
      <c r="AZ63" s="26" t="s">
        <v>204</v>
      </c>
    </row>
    <row r="64" spans="1:52" s="26" customFormat="1" ht="15.75" hidden="1" thickBot="1" x14ac:dyDescent="0.3">
      <c r="A64" s="27" t="s">
        <v>40</v>
      </c>
      <c r="B64" s="29" t="s">
        <v>135</v>
      </c>
      <c r="C64" s="24"/>
      <c r="D64" s="24"/>
      <c r="E64" s="24"/>
      <c r="F64" s="24"/>
      <c r="G64" s="24"/>
      <c r="H64" s="24"/>
      <c r="I64" s="24"/>
      <c r="J64" s="24"/>
      <c r="K64" s="24"/>
      <c r="L64" s="24"/>
      <c r="M64" s="25"/>
      <c r="N64" s="25"/>
      <c r="O64" s="25">
        <v>5300</v>
      </c>
      <c r="P64" s="25"/>
      <c r="Q64" s="25"/>
      <c r="R64" s="25"/>
      <c r="S64" s="25"/>
      <c r="T64" s="25"/>
      <c r="U64" s="25"/>
      <c r="V64" s="25"/>
      <c r="W64" s="23"/>
      <c r="X64" s="23"/>
      <c r="Y64" s="23"/>
      <c r="Z64" s="23"/>
      <c r="AA64" s="23"/>
      <c r="AB64" s="23"/>
      <c r="AE64" s="23"/>
      <c r="AF64" s="23"/>
      <c r="AG64" s="23"/>
      <c r="AH64" s="23"/>
      <c r="AI64" s="23"/>
      <c r="AJ64" s="23"/>
      <c r="AK64" s="23"/>
      <c r="AL64" s="23"/>
      <c r="AM64" s="23"/>
      <c r="AN64" s="23"/>
      <c r="AO64" s="23"/>
      <c r="AP64" s="23"/>
      <c r="AQ64" s="23"/>
      <c r="AR64" s="23"/>
      <c r="AS64" s="23"/>
      <c r="AT64" s="23"/>
      <c r="AU64" s="23"/>
      <c r="AV64" s="23"/>
      <c r="AW64" s="23"/>
      <c r="AX64" s="23"/>
      <c r="AY64" s="54"/>
      <c r="AZ64" s="26" t="s">
        <v>205</v>
      </c>
    </row>
    <row r="65" spans="1:59" s="26" customFormat="1" ht="15.75" hidden="1" thickBot="1" x14ac:dyDescent="0.3">
      <c r="A65" s="27" t="s">
        <v>147</v>
      </c>
      <c r="B65" s="29" t="s">
        <v>136</v>
      </c>
      <c r="O65" s="25">
        <v>5400</v>
      </c>
      <c r="AY65" s="54"/>
      <c r="AZ65" s="26" t="s">
        <v>206</v>
      </c>
    </row>
    <row r="66" spans="1:59" s="26" customFormat="1" ht="15.75" hidden="1" thickBot="1" x14ac:dyDescent="0.3">
      <c r="A66" s="27" t="s">
        <v>41</v>
      </c>
      <c r="B66" s="29" t="s">
        <v>137</v>
      </c>
      <c r="C66" s="24"/>
      <c r="D66" s="24"/>
      <c r="E66" s="24"/>
      <c r="F66" s="24"/>
      <c r="G66" s="24"/>
      <c r="H66" s="24"/>
      <c r="I66" s="24"/>
      <c r="J66" s="24"/>
      <c r="K66" s="24"/>
      <c r="L66" s="24"/>
      <c r="M66" s="25"/>
      <c r="N66" s="25"/>
      <c r="O66" s="25">
        <v>5500</v>
      </c>
      <c r="P66" s="25"/>
      <c r="Q66" s="25"/>
      <c r="R66" s="25"/>
      <c r="S66" s="25"/>
      <c r="T66" s="25"/>
      <c r="U66" s="25"/>
      <c r="V66" s="25"/>
      <c r="W66" s="23"/>
      <c r="X66" s="23"/>
      <c r="Y66" s="23"/>
      <c r="Z66" s="23"/>
      <c r="AA66" s="23"/>
      <c r="AB66" s="23"/>
      <c r="AE66" s="23"/>
      <c r="AF66" s="23"/>
      <c r="AG66" s="23"/>
      <c r="AH66" s="23"/>
      <c r="AI66" s="23"/>
      <c r="AJ66" s="23"/>
      <c r="AK66" s="23"/>
      <c r="AL66" s="23"/>
      <c r="AM66" s="23"/>
      <c r="AN66" s="23"/>
      <c r="AO66" s="23"/>
      <c r="AP66" s="23"/>
      <c r="AQ66" s="23"/>
      <c r="AR66" s="23"/>
      <c r="AS66" s="23"/>
      <c r="AT66" s="23"/>
      <c r="AU66" s="23"/>
      <c r="AV66" s="23"/>
      <c r="AW66" s="23"/>
      <c r="AX66" s="23"/>
      <c r="AY66" s="54"/>
      <c r="AZ66" s="26" t="s">
        <v>207</v>
      </c>
    </row>
    <row r="67" spans="1:59" s="26" customFormat="1" ht="15.75" hidden="1" thickBot="1" x14ac:dyDescent="0.3">
      <c r="A67" s="31" t="s">
        <v>42</v>
      </c>
      <c r="B67" s="29" t="s">
        <v>138</v>
      </c>
      <c r="C67" s="24"/>
      <c r="D67" s="24"/>
      <c r="E67" s="24"/>
      <c r="F67" s="24"/>
      <c r="G67" s="24"/>
      <c r="H67" s="24"/>
      <c r="I67" s="24"/>
      <c r="J67" s="24"/>
      <c r="K67" s="24"/>
      <c r="L67" s="24"/>
      <c r="M67" s="25"/>
      <c r="N67" s="25"/>
      <c r="O67" s="25">
        <v>5600</v>
      </c>
      <c r="P67" s="25"/>
      <c r="Q67" s="25"/>
      <c r="R67" s="25"/>
      <c r="S67" s="25"/>
      <c r="T67" s="25"/>
      <c r="U67" s="25"/>
      <c r="V67" s="25"/>
      <c r="W67" s="23"/>
      <c r="X67" s="23"/>
      <c r="Y67" s="23"/>
      <c r="Z67" s="23"/>
      <c r="AA67" s="23"/>
      <c r="AB67" s="23"/>
      <c r="AE67" s="23"/>
      <c r="AF67" s="23"/>
      <c r="AG67" s="23"/>
      <c r="AH67" s="23"/>
      <c r="AI67" s="23"/>
      <c r="AJ67" s="23"/>
      <c r="AK67" s="23"/>
      <c r="AL67" s="23"/>
      <c r="AM67" s="23"/>
      <c r="AN67" s="23"/>
      <c r="AO67" s="23"/>
      <c r="AP67" s="23"/>
      <c r="AQ67" s="23"/>
      <c r="AR67" s="23"/>
      <c r="AS67" s="23"/>
      <c r="AT67" s="23"/>
      <c r="AU67" s="23"/>
      <c r="AV67" s="23"/>
      <c r="AW67" s="23"/>
      <c r="AX67" s="23"/>
      <c r="AY67" s="54"/>
      <c r="AZ67" s="26" t="s">
        <v>208</v>
      </c>
    </row>
    <row r="68" spans="1:59" s="26" customFormat="1" ht="15.75" hidden="1" thickBot="1" x14ac:dyDescent="0.3">
      <c r="A68" s="31" t="s">
        <v>406</v>
      </c>
      <c r="B68" s="29" t="s">
        <v>155</v>
      </c>
      <c r="C68" s="24"/>
      <c r="D68" s="24"/>
      <c r="E68" s="24"/>
      <c r="F68" s="24"/>
      <c r="G68" s="24"/>
      <c r="H68" s="24"/>
      <c r="I68" s="24"/>
      <c r="J68" s="24"/>
      <c r="K68" s="24"/>
      <c r="L68" s="24"/>
      <c r="M68" s="25"/>
      <c r="N68" s="25"/>
      <c r="O68" s="25">
        <v>5700</v>
      </c>
      <c r="P68" s="25"/>
      <c r="Q68" s="25"/>
      <c r="R68" s="25"/>
      <c r="S68" s="25"/>
      <c r="T68" s="25"/>
      <c r="U68" s="25"/>
      <c r="V68" s="25"/>
      <c r="W68" s="23"/>
      <c r="X68" s="23"/>
      <c r="Y68" s="23"/>
      <c r="Z68" s="23"/>
      <c r="AA68" s="23"/>
      <c r="AB68" s="23" t="b">
        <f>OR($B78="",ISNUMBER(MATCH($B78,B15:B43,0)),ISNUMBER(MATCH($B78,B54:B63,0)),B78="Specialty")</f>
        <v>1</v>
      </c>
      <c r="AE68" s="23"/>
      <c r="AF68" s="23"/>
      <c r="AG68" s="23"/>
      <c r="AH68" s="23"/>
      <c r="AI68" s="23"/>
      <c r="AJ68" s="23"/>
      <c r="AK68" s="23"/>
      <c r="AL68" s="23"/>
      <c r="AM68" s="23"/>
      <c r="AN68" s="23"/>
      <c r="AO68" s="23"/>
      <c r="AP68" s="23"/>
      <c r="AQ68" s="23"/>
      <c r="AR68" s="23"/>
      <c r="AS68" s="23"/>
      <c r="AT68" s="23"/>
      <c r="AU68" s="23"/>
      <c r="AV68" s="23"/>
      <c r="AW68" s="23"/>
      <c r="AX68" s="23"/>
      <c r="AY68" s="54"/>
      <c r="AZ68" s="26" t="s">
        <v>209</v>
      </c>
    </row>
    <row r="69" spans="1:59" s="26" customFormat="1" ht="15.75" hidden="1" thickBot="1" x14ac:dyDescent="0.3">
      <c r="A69" s="31" t="s">
        <v>22</v>
      </c>
      <c r="B69" s="29" t="s">
        <v>221</v>
      </c>
      <c r="C69" s="24"/>
      <c r="D69" s="24"/>
      <c r="E69" s="24"/>
      <c r="F69" s="24"/>
      <c r="G69" s="24"/>
      <c r="H69" s="24"/>
      <c r="I69" s="24"/>
      <c r="J69" s="24"/>
      <c r="K69" s="24"/>
      <c r="L69" s="24"/>
      <c r="M69" s="25"/>
      <c r="N69" s="25"/>
      <c r="O69" s="25">
        <v>5800</v>
      </c>
      <c r="P69" s="25"/>
      <c r="Q69" s="25"/>
      <c r="R69" s="25"/>
      <c r="S69" s="25"/>
      <c r="T69" s="25"/>
      <c r="U69" s="25"/>
      <c r="V69" s="25">
        <v>1</v>
      </c>
      <c r="W69" s="25">
        <v>1</v>
      </c>
      <c r="X69" s="25"/>
      <c r="Y69" s="23"/>
      <c r="Z69" s="23"/>
      <c r="AA69" s="23"/>
      <c r="AB69" s="25" t="s">
        <v>160</v>
      </c>
      <c r="AE69" s="23"/>
      <c r="AF69" s="23"/>
      <c r="AG69" s="23"/>
      <c r="AH69" s="23"/>
      <c r="AI69" s="23"/>
      <c r="AJ69" s="23"/>
      <c r="AK69" s="23"/>
      <c r="AL69" s="23"/>
      <c r="AM69" s="23"/>
      <c r="AN69" s="23"/>
      <c r="AO69" s="23"/>
      <c r="AP69" s="23"/>
      <c r="AQ69" s="23"/>
      <c r="AR69" s="23"/>
      <c r="AS69" s="23"/>
      <c r="AT69" s="23"/>
      <c r="AU69" s="23"/>
      <c r="AV69" s="23"/>
      <c r="AW69" s="23"/>
      <c r="AX69" s="23"/>
      <c r="AY69" s="54"/>
      <c r="AZ69" s="26" t="s">
        <v>210</v>
      </c>
    </row>
    <row r="70" spans="1:59" s="26" customFormat="1" ht="15.75" hidden="1" thickBot="1" x14ac:dyDescent="0.3">
      <c r="A70" s="31" t="s">
        <v>165</v>
      </c>
      <c r="B70" s="29" t="s">
        <v>222</v>
      </c>
      <c r="C70" s="24"/>
      <c r="D70" s="24"/>
      <c r="E70" s="24"/>
      <c r="F70" s="24"/>
      <c r="G70" s="24"/>
      <c r="H70" s="24"/>
      <c r="I70" s="24"/>
      <c r="J70" s="24"/>
      <c r="K70" s="24"/>
      <c r="L70" s="24"/>
      <c r="M70" s="25"/>
      <c r="N70" s="25"/>
      <c r="O70" s="25">
        <v>5900</v>
      </c>
      <c r="P70" s="25"/>
      <c r="Q70" s="25"/>
      <c r="R70" s="25"/>
      <c r="S70" s="25"/>
      <c r="T70" s="25"/>
      <c r="U70" s="25"/>
      <c r="V70" s="25">
        <v>2</v>
      </c>
      <c r="W70" s="25">
        <v>2</v>
      </c>
      <c r="X70" s="23" t="b">
        <f>OR($B78="",ISNUMBER(MATCH($B78,B15:B29,0)),ISNUMBER(MATCH($B78,B37:B56,0)),ISNUMBER(MATCH($B78,B61:B76,0)))</f>
        <v>1</v>
      </c>
      <c r="Y70" s="23" t="b">
        <f>OR($B78="",ISNUMBER(MATCH($B78,$B$26:$B$37,0)),ISNUMBER(MATCH($B78,$B$44:$B$76,0)))</f>
        <v>0</v>
      </c>
      <c r="Z70" s="23"/>
      <c r="AA70" s="23"/>
      <c r="AB70" s="25" t="s">
        <v>159</v>
      </c>
      <c r="AE70" s="23"/>
      <c r="AF70" s="23"/>
      <c r="AG70" s="23"/>
      <c r="AH70" s="23"/>
      <c r="AI70" s="23"/>
      <c r="AJ70" s="23"/>
      <c r="AK70" s="23"/>
      <c r="AL70" s="23"/>
      <c r="AM70" s="23"/>
      <c r="AN70" s="23"/>
      <c r="AO70" s="23"/>
      <c r="AP70" s="23"/>
      <c r="AQ70" s="23"/>
      <c r="AR70" s="23"/>
      <c r="AS70" s="23"/>
      <c r="AT70" s="23"/>
      <c r="AU70" s="23"/>
      <c r="AV70" s="23"/>
      <c r="AW70" s="23"/>
      <c r="AX70" s="23"/>
      <c r="AY70" s="54"/>
      <c r="AZ70" s="26" t="s">
        <v>211</v>
      </c>
    </row>
    <row r="71" spans="1:59" s="26" customFormat="1" ht="15.75" hidden="1" thickBot="1" x14ac:dyDescent="0.3">
      <c r="A71" s="26" t="s">
        <v>166</v>
      </c>
      <c r="B71" s="29" t="s">
        <v>223</v>
      </c>
      <c r="C71" s="24"/>
      <c r="D71" s="24"/>
      <c r="E71" s="24"/>
      <c r="F71" s="24"/>
      <c r="G71" s="24"/>
      <c r="H71" s="24"/>
      <c r="I71" s="24"/>
      <c r="J71" s="24"/>
      <c r="K71" s="24"/>
      <c r="L71" s="24"/>
      <c r="M71" s="25"/>
      <c r="N71" s="25"/>
      <c r="O71" s="25">
        <v>6000</v>
      </c>
      <c r="P71" s="25"/>
      <c r="Q71" s="25"/>
      <c r="R71" s="25"/>
      <c r="S71" s="25"/>
      <c r="T71" s="25"/>
      <c r="U71" s="25"/>
      <c r="V71" s="25">
        <v>3</v>
      </c>
      <c r="W71" s="25">
        <v>3</v>
      </c>
      <c r="X71" s="25" t="s">
        <v>522</v>
      </c>
      <c r="Y71" s="23">
        <v>0</v>
      </c>
      <c r="Z71" s="23">
        <v>0</v>
      </c>
      <c r="AA71" s="23">
        <v>0</v>
      </c>
      <c r="AB71" s="25" t="s">
        <v>158</v>
      </c>
      <c r="AE71" s="23"/>
      <c r="AF71" s="23"/>
      <c r="AG71" s="23"/>
      <c r="AH71" s="23"/>
      <c r="AI71" s="23"/>
      <c r="AJ71" s="23"/>
      <c r="AK71" s="23"/>
      <c r="AL71" s="23"/>
      <c r="AM71" s="23"/>
      <c r="AN71" s="23"/>
      <c r="AO71" s="23"/>
      <c r="AP71" s="23"/>
      <c r="AQ71" s="23"/>
      <c r="AR71" s="23"/>
      <c r="AS71" s="23"/>
      <c r="AT71" s="23"/>
      <c r="AU71" s="23"/>
      <c r="AV71" s="23"/>
      <c r="AW71" s="23"/>
      <c r="AX71" s="23"/>
      <c r="AY71" s="54"/>
      <c r="AZ71" s="26" t="s">
        <v>212</v>
      </c>
    </row>
    <row r="72" spans="1:59" s="32" customFormat="1" ht="15.75" hidden="1" thickBot="1" x14ac:dyDescent="0.3">
      <c r="A72" s="32" t="s">
        <v>167</v>
      </c>
      <c r="B72" s="30" t="s">
        <v>224</v>
      </c>
      <c r="C72" s="24"/>
      <c r="D72" s="24"/>
      <c r="E72" s="24"/>
      <c r="F72" s="24"/>
      <c r="G72" s="24"/>
      <c r="H72" s="24"/>
      <c r="I72" s="24"/>
      <c r="J72" s="24"/>
      <c r="K72" s="24"/>
      <c r="L72" s="24"/>
      <c r="M72" s="25"/>
      <c r="N72" s="25"/>
      <c r="O72" s="25">
        <v>6100</v>
      </c>
      <c r="P72" s="25"/>
      <c r="Q72" s="25"/>
      <c r="R72" s="25"/>
      <c r="S72" s="25"/>
      <c r="T72" s="25"/>
      <c r="U72" s="25"/>
      <c r="V72" s="25">
        <v>4</v>
      </c>
      <c r="W72" s="25">
        <v>4</v>
      </c>
      <c r="X72" s="69" t="s">
        <v>523</v>
      </c>
      <c r="Y72" s="23">
        <v>1</v>
      </c>
      <c r="Z72" s="23">
        <v>1</v>
      </c>
      <c r="AA72" s="23">
        <v>1</v>
      </c>
      <c r="AB72" s="25" t="s">
        <v>157</v>
      </c>
      <c r="AE72" s="23"/>
      <c r="AF72" s="23"/>
      <c r="AG72" s="23"/>
      <c r="AH72" s="23"/>
      <c r="AI72" s="23"/>
      <c r="AJ72" s="23"/>
      <c r="AK72" s="23"/>
      <c r="AL72" s="23"/>
      <c r="AM72" s="23"/>
      <c r="AN72" s="23"/>
      <c r="AO72" s="23"/>
      <c r="AP72" s="23"/>
      <c r="AQ72" s="23"/>
      <c r="AR72" s="23"/>
      <c r="AS72" s="23"/>
      <c r="AT72" s="23"/>
      <c r="AU72" s="23"/>
      <c r="AV72" s="23"/>
      <c r="AW72" s="23"/>
      <c r="AX72" s="23"/>
      <c r="AY72" s="55"/>
      <c r="AZ72" s="32" t="s">
        <v>213</v>
      </c>
    </row>
    <row r="73" spans="1:59" s="32" customFormat="1" ht="15.75" hidden="1" thickBot="1" x14ac:dyDescent="0.3">
      <c r="A73" s="27" t="s">
        <v>168</v>
      </c>
      <c r="B73" s="30" t="s">
        <v>225</v>
      </c>
      <c r="F73" s="33"/>
      <c r="G73" s="33"/>
      <c r="H73" s="33"/>
      <c r="I73" s="33"/>
      <c r="J73" s="33"/>
      <c r="K73" s="33"/>
      <c r="L73" s="33"/>
      <c r="M73" s="34"/>
      <c r="N73" s="34"/>
      <c r="O73" s="25">
        <v>6200</v>
      </c>
      <c r="P73" s="34"/>
      <c r="Q73" s="34"/>
      <c r="R73" s="34"/>
      <c r="S73" s="34"/>
      <c r="T73" s="34"/>
      <c r="U73" s="34"/>
      <c r="V73" s="34">
        <v>5</v>
      </c>
      <c r="W73" s="34">
        <v>5</v>
      </c>
      <c r="X73" s="32" t="s">
        <v>524</v>
      </c>
      <c r="Y73" s="23">
        <v>2</v>
      </c>
      <c r="Z73" s="23">
        <v>2</v>
      </c>
      <c r="AA73" s="23">
        <v>2</v>
      </c>
      <c r="AB73" s="32" t="s">
        <v>156</v>
      </c>
      <c r="AG73" s="32" t="s">
        <v>264</v>
      </c>
      <c r="AM73" s="34"/>
      <c r="AN73" s="34"/>
      <c r="AO73" s="34"/>
      <c r="AP73" s="34"/>
      <c r="AQ73" s="34"/>
      <c r="AR73" s="34"/>
      <c r="AS73" s="34"/>
      <c r="AT73" s="34"/>
      <c r="AU73" s="34"/>
      <c r="AV73" s="34"/>
      <c r="AW73" s="34"/>
      <c r="AY73" s="55"/>
      <c r="AZ73" s="32" t="s">
        <v>214</v>
      </c>
    </row>
    <row r="74" spans="1:59" s="32" customFormat="1" ht="15.75" hidden="1" thickBot="1" x14ac:dyDescent="0.3">
      <c r="A74" s="26" t="s">
        <v>148</v>
      </c>
      <c r="B74" s="32" t="s">
        <v>127</v>
      </c>
      <c r="C74" s="33"/>
      <c r="D74" s="33" t="s">
        <v>197</v>
      </c>
      <c r="E74" s="33"/>
      <c r="F74" s="33"/>
      <c r="G74" s="33"/>
      <c r="H74" s="33"/>
      <c r="I74" s="33"/>
      <c r="J74" s="33"/>
      <c r="K74" s="33"/>
      <c r="L74" s="33"/>
      <c r="M74" s="34"/>
      <c r="N74" s="34"/>
      <c r="O74" s="25">
        <v>6300</v>
      </c>
      <c r="P74" s="34"/>
      <c r="Q74" s="34"/>
      <c r="R74" s="34"/>
      <c r="S74" s="34"/>
      <c r="T74" s="34"/>
      <c r="U74" s="34"/>
      <c r="V74" s="34">
        <v>6</v>
      </c>
      <c r="W74" s="34">
        <v>6</v>
      </c>
      <c r="X74" s="32" t="s">
        <v>525</v>
      </c>
      <c r="Y74" s="32">
        <v>3</v>
      </c>
      <c r="Z74" s="32">
        <v>3</v>
      </c>
      <c r="AA74" s="32">
        <v>3</v>
      </c>
      <c r="AB74" s="32" t="s">
        <v>115</v>
      </c>
      <c r="AG74" s="32" t="s">
        <v>265</v>
      </c>
      <c r="AM74" s="34"/>
      <c r="AN74" s="34"/>
      <c r="AO74" s="34"/>
      <c r="AP74" s="34"/>
      <c r="AQ74" s="34"/>
      <c r="AR74" s="34"/>
      <c r="AS74" s="34"/>
      <c r="AT74" s="34"/>
      <c r="AU74" s="34"/>
      <c r="AV74" s="34"/>
      <c r="AW74" s="34"/>
      <c r="AY74" s="55"/>
      <c r="AZ74" s="32" t="s">
        <v>215</v>
      </c>
      <c r="BA74" s="32" t="s">
        <v>218</v>
      </c>
    </row>
    <row r="75" spans="1:59" s="26" customFormat="1" ht="15.75" hidden="1" thickBot="1" x14ac:dyDescent="0.3">
      <c r="A75" s="27" t="s">
        <v>149</v>
      </c>
      <c r="B75" s="26" t="s">
        <v>227</v>
      </c>
      <c r="C75" s="24" t="s">
        <v>88</v>
      </c>
      <c r="D75" s="24" t="s">
        <v>198</v>
      </c>
      <c r="E75" s="24"/>
      <c r="F75" s="33"/>
      <c r="G75" s="33"/>
      <c r="H75" s="33"/>
      <c r="I75" s="33"/>
      <c r="J75" s="33"/>
      <c r="K75" s="33"/>
      <c r="L75" s="33"/>
      <c r="M75" s="34"/>
      <c r="N75" s="34"/>
      <c r="O75" s="25">
        <v>6400</v>
      </c>
      <c r="P75" s="34"/>
      <c r="Q75" s="34"/>
      <c r="R75" s="34"/>
      <c r="S75" s="34"/>
      <c r="T75" s="34"/>
      <c r="U75" s="34"/>
      <c r="V75" s="34">
        <v>7</v>
      </c>
      <c r="W75" s="34">
        <v>7</v>
      </c>
      <c r="X75" s="34" t="s">
        <v>526</v>
      </c>
      <c r="Y75" s="32">
        <v>4</v>
      </c>
      <c r="Z75" s="32">
        <v>4</v>
      </c>
      <c r="AA75" s="32">
        <v>4</v>
      </c>
      <c r="AB75" s="34" t="s">
        <v>191</v>
      </c>
      <c r="AE75" s="34"/>
      <c r="AF75" s="34"/>
      <c r="AG75" s="34" t="s">
        <v>518</v>
      </c>
      <c r="AH75" s="34"/>
      <c r="AI75" s="34"/>
      <c r="AJ75" s="34"/>
      <c r="AK75" s="34"/>
      <c r="AL75" s="34"/>
      <c r="AM75" s="34"/>
      <c r="AN75" s="34"/>
      <c r="AO75" s="34"/>
      <c r="AP75" s="34"/>
      <c r="AQ75" s="34"/>
      <c r="AR75" s="34" t="s">
        <v>90</v>
      </c>
      <c r="AS75" s="34" t="s">
        <v>90</v>
      </c>
      <c r="AT75" s="34"/>
      <c r="AU75" s="34"/>
      <c r="AV75" s="34"/>
      <c r="AW75" s="34"/>
      <c r="AX75" s="34"/>
      <c r="AY75" s="54"/>
      <c r="AZ75" s="26" t="s">
        <v>216</v>
      </c>
      <c r="BA75" s="26" t="s">
        <v>219</v>
      </c>
    </row>
    <row r="76" spans="1:59" s="26" customFormat="1" ht="15.75" hidden="1" thickBot="1" x14ac:dyDescent="0.3">
      <c r="A76" s="26" t="s">
        <v>150</v>
      </c>
      <c r="B76" s="29" t="s">
        <v>226</v>
      </c>
      <c r="C76" s="24" t="s">
        <v>89</v>
      </c>
      <c r="D76" s="24" t="s">
        <v>199</v>
      </c>
      <c r="E76" s="24"/>
      <c r="F76" s="24"/>
      <c r="G76" s="24"/>
      <c r="H76" s="24"/>
      <c r="I76" s="24"/>
      <c r="J76" s="24"/>
      <c r="K76" s="24"/>
      <c r="L76" s="24"/>
      <c r="M76" s="25"/>
      <c r="N76" s="25"/>
      <c r="O76" s="25">
        <v>6500</v>
      </c>
      <c r="P76" s="25"/>
      <c r="Q76" s="25"/>
      <c r="R76" s="25"/>
      <c r="S76" s="25"/>
      <c r="T76" s="25"/>
      <c r="U76" s="25"/>
      <c r="V76" s="25" t="s">
        <v>139</v>
      </c>
      <c r="W76" s="25" t="s">
        <v>139</v>
      </c>
      <c r="X76" s="34" t="s">
        <v>527</v>
      </c>
      <c r="Y76" s="56">
        <v>5</v>
      </c>
      <c r="Z76" s="56">
        <v>5</v>
      </c>
      <c r="AA76" s="56">
        <v>5</v>
      </c>
      <c r="AB76" s="34" t="s">
        <v>139</v>
      </c>
      <c r="AE76" s="34"/>
      <c r="AF76" s="34"/>
      <c r="AG76" s="56" t="s">
        <v>517</v>
      </c>
      <c r="AH76" s="34"/>
      <c r="AI76" s="34"/>
      <c r="AJ76" s="34"/>
      <c r="AK76" s="34"/>
      <c r="AL76" s="34"/>
      <c r="AM76" s="23"/>
      <c r="AN76" s="23"/>
      <c r="AO76" s="23"/>
      <c r="AP76" s="23"/>
      <c r="AQ76" s="23"/>
      <c r="AR76" s="23" t="s">
        <v>91</v>
      </c>
      <c r="AS76" s="23" t="s">
        <v>91</v>
      </c>
      <c r="AT76" s="23"/>
      <c r="AU76" s="23"/>
      <c r="AV76" s="23"/>
      <c r="AW76" s="23"/>
      <c r="AX76" s="23"/>
      <c r="AY76" s="54"/>
      <c r="AZ76" s="26" t="s">
        <v>217</v>
      </c>
      <c r="BA76" s="26" t="s">
        <v>220</v>
      </c>
    </row>
    <row r="77" spans="1:59" s="12" customFormat="1" ht="102.75" customHeight="1" thickBot="1" x14ac:dyDescent="0.3">
      <c r="A77" s="2" t="s">
        <v>21</v>
      </c>
      <c r="B77" s="2" t="s">
        <v>110</v>
      </c>
      <c r="C77" s="2" t="s">
        <v>471</v>
      </c>
      <c r="D77" s="2" t="s">
        <v>472</v>
      </c>
      <c r="E77" s="2" t="s">
        <v>228</v>
      </c>
      <c r="F77" s="2" t="s">
        <v>229</v>
      </c>
      <c r="G77" s="2" t="s">
        <v>14</v>
      </c>
      <c r="H77" s="2" t="s">
        <v>248</v>
      </c>
      <c r="I77" s="2" t="s">
        <v>260</v>
      </c>
      <c r="J77" s="2" t="s">
        <v>469</v>
      </c>
      <c r="K77" s="2" t="s">
        <v>470</v>
      </c>
      <c r="L77" s="2" t="s">
        <v>261</v>
      </c>
      <c r="M77" s="2" t="s">
        <v>262</v>
      </c>
      <c r="N77" s="2" t="s">
        <v>263</v>
      </c>
      <c r="O77" s="2" t="s">
        <v>252</v>
      </c>
      <c r="P77" s="2" t="s">
        <v>253</v>
      </c>
      <c r="Q77" s="2" t="s">
        <v>249</v>
      </c>
      <c r="R77" s="2" t="s">
        <v>250</v>
      </c>
      <c r="S77" s="2" t="s">
        <v>251</v>
      </c>
      <c r="T77" s="2" t="s">
        <v>383</v>
      </c>
      <c r="U77" s="2" t="s">
        <v>18</v>
      </c>
      <c r="V77" s="2" t="s">
        <v>467</v>
      </c>
      <c r="W77" s="2" t="s">
        <v>468</v>
      </c>
      <c r="X77" s="2" t="s">
        <v>466</v>
      </c>
      <c r="Y77" s="2" t="s">
        <v>465</v>
      </c>
      <c r="Z77" s="2" t="s">
        <v>464</v>
      </c>
      <c r="AA77" s="2" t="s">
        <v>463</v>
      </c>
      <c r="AB77" s="2" t="s">
        <v>462</v>
      </c>
      <c r="AC77" s="2" t="s">
        <v>461</v>
      </c>
      <c r="AD77" s="2" t="s">
        <v>259</v>
      </c>
      <c r="AE77" s="2" t="s">
        <v>258</v>
      </c>
      <c r="AF77" s="2" t="s">
        <v>473</v>
      </c>
      <c r="AG77" s="2" t="s">
        <v>521</v>
      </c>
      <c r="AH77" s="2" t="s">
        <v>254</v>
      </c>
      <c r="AI77" s="2" t="s">
        <v>255</v>
      </c>
      <c r="AJ77" s="2" t="s">
        <v>256</v>
      </c>
      <c r="AK77" s="2" t="s">
        <v>257</v>
      </c>
      <c r="AL77" s="2" t="s">
        <v>446</v>
      </c>
      <c r="AM77" s="2" t="s">
        <v>444</v>
      </c>
      <c r="AN77" s="2" t="s">
        <v>445</v>
      </c>
      <c r="AO77" s="2" t="s">
        <v>447</v>
      </c>
      <c r="AP77" s="2" t="s">
        <v>193</v>
      </c>
      <c r="AQ77" s="2" t="s">
        <v>443</v>
      </c>
      <c r="AR77" s="2" t="s">
        <v>448</v>
      </c>
      <c r="AS77" s="2" t="s">
        <v>451</v>
      </c>
      <c r="AT77" s="2" t="s">
        <v>450</v>
      </c>
      <c r="AU77" s="2" t="s">
        <v>449</v>
      </c>
      <c r="AV77" s="2" t="s">
        <v>452</v>
      </c>
      <c r="AW77" s="2" t="s">
        <v>454</v>
      </c>
      <c r="AX77" s="2" t="s">
        <v>453</v>
      </c>
      <c r="AY77" s="2" t="s">
        <v>456</v>
      </c>
      <c r="AZ77" s="2" t="s">
        <v>455</v>
      </c>
      <c r="BA77" s="2" t="s">
        <v>457</v>
      </c>
      <c r="BB77" s="2" t="s">
        <v>458</v>
      </c>
      <c r="BC77" s="2" t="s">
        <v>459</v>
      </c>
      <c r="BD77" s="3" t="s">
        <v>460</v>
      </c>
      <c r="BE77" s="22" t="s">
        <v>500</v>
      </c>
      <c r="BF77" s="12" t="s">
        <v>501</v>
      </c>
      <c r="BG77" s="12" t="s">
        <v>502</v>
      </c>
    </row>
    <row r="78" spans="1:59" ht="15" customHeight="1" thickBot="1" x14ac:dyDescent="0.3">
      <c r="A78" s="5" t="s">
        <v>161</v>
      </c>
      <c r="B78" s="5" t="s">
        <v>48</v>
      </c>
      <c r="C78" s="5" t="s">
        <v>88</v>
      </c>
      <c r="D78" s="5" t="s">
        <v>197</v>
      </c>
      <c r="E78" s="5">
        <v>120</v>
      </c>
      <c r="F78" s="5">
        <v>277</v>
      </c>
      <c r="G78" s="5" t="s">
        <v>530</v>
      </c>
      <c r="H78" s="5">
        <v>2</v>
      </c>
      <c r="I78" s="89">
        <v>3642.0395421436001</v>
      </c>
      <c r="J78" s="89">
        <v>115.89743589743588</v>
      </c>
      <c r="K78" s="90"/>
      <c r="L78" s="91">
        <v>31.424677465398322</v>
      </c>
      <c r="M78" s="6">
        <v>20</v>
      </c>
      <c r="N78" s="6">
        <v>0.9</v>
      </c>
      <c r="O78" s="5">
        <v>3500</v>
      </c>
      <c r="P78" s="6">
        <v>70</v>
      </c>
      <c r="Q78" s="6">
        <v>-22</v>
      </c>
      <c r="R78" s="6">
        <v>76</v>
      </c>
      <c r="S78" s="6">
        <v>95</v>
      </c>
      <c r="T78" s="6">
        <v>-15</v>
      </c>
      <c r="U78" s="5" t="s">
        <v>547</v>
      </c>
      <c r="V78" s="6"/>
      <c r="W78" s="6"/>
      <c r="X78" s="70"/>
      <c r="Y78" s="70">
        <v>4</v>
      </c>
      <c r="Z78" s="70">
        <v>2</v>
      </c>
      <c r="AA78" s="70">
        <v>3</v>
      </c>
      <c r="AB78" s="70"/>
      <c r="AC78" s="70"/>
      <c r="AD78" s="71" t="s">
        <v>482</v>
      </c>
      <c r="AE78" s="71" t="s">
        <v>277</v>
      </c>
      <c r="AF78" s="81"/>
      <c r="AG78" s="7" t="s">
        <v>518</v>
      </c>
      <c r="AH78" s="7" t="s">
        <v>384</v>
      </c>
      <c r="AI78" s="7"/>
      <c r="AJ78" s="7" t="s">
        <v>441</v>
      </c>
      <c r="AK78" s="7"/>
      <c r="AL78" s="7" t="s">
        <v>91</v>
      </c>
      <c r="AM78" s="93">
        <v>3642.0395421436001</v>
      </c>
      <c r="AN78" s="93">
        <v>31.424677465398322</v>
      </c>
      <c r="AO78" s="7"/>
      <c r="AP78" s="7" t="s">
        <v>548</v>
      </c>
      <c r="AQ78" s="7" t="s">
        <v>549</v>
      </c>
      <c r="AR78" s="61" t="s">
        <v>91</v>
      </c>
      <c r="AS78" s="61"/>
      <c r="AT78" s="61"/>
      <c r="AU78" s="7" t="s">
        <v>91</v>
      </c>
      <c r="AV78" s="7" t="s">
        <v>91</v>
      </c>
      <c r="AW78" s="7"/>
      <c r="AX78" s="7"/>
      <c r="AY78" s="7"/>
      <c r="AZ78" s="7"/>
      <c r="BA78" s="7"/>
      <c r="BB78" s="7"/>
      <c r="BC78" s="79"/>
      <c r="BD78" s="58"/>
      <c r="BE78" s="22" t="str">
        <f>VLOOKUP(A78,'Master List'!$K$37:$L$57,2,FALSE)</f>
        <v>LowOutput</v>
      </c>
      <c r="BF78" s="22" t="str">
        <f>VLOOKUP(B78,'Master List'!$O$37:$P$124,2,FALSE)</f>
        <v>OutdoorPoleArmMountedAreaandRoadwayLuminaires</v>
      </c>
      <c r="BG78" s="11" t="str">
        <f>VLOOKUP(A78,'Master List'!$K$37:$M$57,3,FALSE)</f>
        <v>LowOutput_GA</v>
      </c>
    </row>
    <row r="79" spans="1:59" ht="15" customHeight="1" thickBot="1" x14ac:dyDescent="0.3">
      <c r="A79" s="5" t="s">
        <v>161</v>
      </c>
      <c r="B79" s="5" t="s">
        <v>48</v>
      </c>
      <c r="C79" s="5" t="s">
        <v>88</v>
      </c>
      <c r="D79" s="5" t="s">
        <v>197</v>
      </c>
      <c r="E79" s="5">
        <v>120</v>
      </c>
      <c r="F79" s="5">
        <v>277</v>
      </c>
      <c r="G79" s="5" t="s">
        <v>531</v>
      </c>
      <c r="H79" s="5">
        <v>2</v>
      </c>
      <c r="I79" s="89">
        <v>3517.5879396984919</v>
      </c>
      <c r="J79" s="89">
        <v>113.22645290581161</v>
      </c>
      <c r="K79" s="92"/>
      <c r="L79" s="91">
        <v>31.0668386178681</v>
      </c>
      <c r="M79" s="6">
        <v>20</v>
      </c>
      <c r="N79" s="6">
        <v>0.9</v>
      </c>
      <c r="O79" s="5">
        <v>3500</v>
      </c>
      <c r="P79" s="6">
        <v>70</v>
      </c>
      <c r="Q79" s="6">
        <v>-22</v>
      </c>
      <c r="R79" s="6">
        <v>76</v>
      </c>
      <c r="S79" s="6">
        <v>95</v>
      </c>
      <c r="T79" s="6">
        <v>-15</v>
      </c>
      <c r="U79" s="5" t="s">
        <v>547</v>
      </c>
      <c r="V79" s="6"/>
      <c r="W79" s="6"/>
      <c r="X79" s="70"/>
      <c r="Y79" s="70">
        <v>4</v>
      </c>
      <c r="Z79" s="70">
        <v>2</v>
      </c>
      <c r="AA79" s="70">
        <v>3</v>
      </c>
      <c r="AB79" s="70"/>
      <c r="AC79" s="70"/>
      <c r="AD79" s="71" t="s">
        <v>482</v>
      </c>
      <c r="AE79" s="71" t="s">
        <v>277</v>
      </c>
      <c r="AF79" s="81"/>
      <c r="AG79" s="7" t="s">
        <v>517</v>
      </c>
      <c r="AH79" s="7" t="s">
        <v>384</v>
      </c>
      <c r="AI79" s="7"/>
      <c r="AJ79" s="7" t="s">
        <v>389</v>
      </c>
      <c r="AK79" s="7"/>
      <c r="AL79" s="7" t="s">
        <v>91</v>
      </c>
      <c r="AM79" s="93">
        <v>3517.5879396984919</v>
      </c>
      <c r="AN79" s="93">
        <v>31.0668386178681</v>
      </c>
      <c r="AO79" s="7"/>
      <c r="AP79" s="7" t="s">
        <v>548</v>
      </c>
      <c r="AQ79" s="7" t="s">
        <v>549</v>
      </c>
      <c r="AR79" s="61" t="s">
        <v>91</v>
      </c>
      <c r="AS79" s="61"/>
      <c r="AT79" s="61"/>
      <c r="AU79" s="7" t="s">
        <v>91</v>
      </c>
      <c r="AV79" s="7" t="s">
        <v>91</v>
      </c>
      <c r="AW79" s="7"/>
      <c r="AX79" s="7"/>
      <c r="AY79" s="7"/>
      <c r="AZ79" s="7"/>
      <c r="BA79" s="7"/>
      <c r="BB79" s="7"/>
      <c r="BC79" s="79"/>
      <c r="BD79" s="58"/>
      <c r="BE79" s="22" t="str">
        <f>VLOOKUP(A79,'Master List'!$K$37:$L$57,2,FALSE)</f>
        <v>LowOutput</v>
      </c>
      <c r="BF79" s="22" t="str">
        <f>VLOOKUP(B79,'Master List'!$O$37:$P$124,2,FALSE)</f>
        <v>OutdoorPoleArmMountedAreaandRoadwayLuminaires</v>
      </c>
      <c r="BG79" s="11" t="str">
        <f>VLOOKUP(A79,'Master List'!$K$37:$M$57,3,FALSE)</f>
        <v>LowOutput_GA</v>
      </c>
    </row>
    <row r="80" spans="1:59" ht="15" customHeight="1" thickBot="1" x14ac:dyDescent="0.3">
      <c r="A80" s="5" t="s">
        <v>161</v>
      </c>
      <c r="B80" s="5" t="s">
        <v>48</v>
      </c>
      <c r="C80" s="5" t="s">
        <v>88</v>
      </c>
      <c r="D80" s="5" t="s">
        <v>197</v>
      </c>
      <c r="E80" s="5">
        <v>120</v>
      </c>
      <c r="F80" s="5">
        <v>277</v>
      </c>
      <c r="G80" s="5" t="s">
        <v>532</v>
      </c>
      <c r="H80" s="5">
        <v>4</v>
      </c>
      <c r="I80" s="89">
        <v>3615.7024793388427</v>
      </c>
      <c r="J80" s="89">
        <v>114.37246963562752</v>
      </c>
      <c r="K80" s="92"/>
      <c r="L80" s="91">
        <v>31.613398668909529</v>
      </c>
      <c r="M80" s="6">
        <v>20</v>
      </c>
      <c r="N80" s="6">
        <v>0.9</v>
      </c>
      <c r="O80" s="5">
        <v>3500</v>
      </c>
      <c r="P80" s="6">
        <v>70</v>
      </c>
      <c r="Q80" s="6">
        <v>-22</v>
      </c>
      <c r="R80" s="6">
        <v>76</v>
      </c>
      <c r="S80" s="6">
        <v>95</v>
      </c>
      <c r="T80" s="6">
        <v>-15</v>
      </c>
      <c r="U80" s="5" t="s">
        <v>547</v>
      </c>
      <c r="V80" s="6"/>
      <c r="W80" s="6"/>
      <c r="X80" s="70"/>
      <c r="Y80" s="70">
        <v>3</v>
      </c>
      <c r="Z80" s="70">
        <v>3</v>
      </c>
      <c r="AA80" s="70">
        <v>3</v>
      </c>
      <c r="AB80" s="70"/>
      <c r="AC80" s="70"/>
      <c r="AD80" s="71" t="s">
        <v>482</v>
      </c>
      <c r="AE80" s="71" t="s">
        <v>277</v>
      </c>
      <c r="AF80" s="81"/>
      <c r="AG80" s="7" t="s">
        <v>518</v>
      </c>
      <c r="AH80" s="7" t="s">
        <v>384</v>
      </c>
      <c r="AI80" s="7"/>
      <c r="AJ80" s="7" t="s">
        <v>441</v>
      </c>
      <c r="AK80" s="7"/>
      <c r="AL80" s="7" t="s">
        <v>91</v>
      </c>
      <c r="AM80" s="93">
        <v>3615.7024793388427</v>
      </c>
      <c r="AN80" s="93">
        <v>31.613398668909529</v>
      </c>
      <c r="AO80" s="7"/>
      <c r="AP80" s="7" t="s">
        <v>548</v>
      </c>
      <c r="AQ80" s="7" t="s">
        <v>549</v>
      </c>
      <c r="AR80" s="61" t="s">
        <v>91</v>
      </c>
      <c r="AS80" s="61"/>
      <c r="AT80" s="61"/>
      <c r="AU80" s="7" t="s">
        <v>91</v>
      </c>
      <c r="AV80" s="7" t="s">
        <v>91</v>
      </c>
      <c r="AW80" s="7"/>
      <c r="AX80" s="7"/>
      <c r="AY80" s="7"/>
      <c r="AZ80" s="7"/>
      <c r="BA80" s="7"/>
      <c r="BB80" s="7"/>
      <c r="BC80" s="79"/>
      <c r="BD80" s="58"/>
      <c r="BE80" s="22" t="str">
        <f>VLOOKUP(A80,'Master List'!$K$37:$L$57,2,FALSE)</f>
        <v>LowOutput</v>
      </c>
      <c r="BF80" s="22" t="str">
        <f>VLOOKUP(B80,'Master List'!$O$37:$P$124,2,FALSE)</f>
        <v>OutdoorPoleArmMountedAreaandRoadwayLuminaires</v>
      </c>
      <c r="BG80" s="11" t="str">
        <f>VLOOKUP(A80,'Master List'!$K$37:$M$57,3,FALSE)</f>
        <v>LowOutput_GA</v>
      </c>
    </row>
    <row r="81" spans="1:59" ht="15" customHeight="1" thickBot="1" x14ac:dyDescent="0.3">
      <c r="A81" s="5" t="s">
        <v>161</v>
      </c>
      <c r="B81" s="5" t="s">
        <v>48</v>
      </c>
      <c r="C81" s="5" t="s">
        <v>88</v>
      </c>
      <c r="D81" s="5" t="s">
        <v>197</v>
      </c>
      <c r="E81" s="5">
        <v>120</v>
      </c>
      <c r="F81" s="5">
        <v>277</v>
      </c>
      <c r="G81" s="5" t="s">
        <v>533</v>
      </c>
      <c r="H81" s="5">
        <v>4</v>
      </c>
      <c r="I81" s="89">
        <v>3578.7321063394684</v>
      </c>
      <c r="J81" s="89">
        <v>117.09844559585491</v>
      </c>
      <c r="K81" s="92"/>
      <c r="L81" s="91">
        <v>30.561738784226435</v>
      </c>
      <c r="M81" s="6">
        <v>20</v>
      </c>
      <c r="N81" s="6">
        <v>0.9</v>
      </c>
      <c r="O81" s="5">
        <v>3500</v>
      </c>
      <c r="P81" s="6">
        <v>70</v>
      </c>
      <c r="Q81" s="6">
        <v>-22</v>
      </c>
      <c r="R81" s="6">
        <v>76</v>
      </c>
      <c r="S81" s="6">
        <v>95</v>
      </c>
      <c r="T81" s="6">
        <v>-15</v>
      </c>
      <c r="U81" s="5" t="s">
        <v>547</v>
      </c>
      <c r="V81" s="6"/>
      <c r="W81" s="6"/>
      <c r="X81" s="70"/>
      <c r="Y81" s="70">
        <v>3</v>
      </c>
      <c r="Z81" s="70">
        <v>3</v>
      </c>
      <c r="AA81" s="70">
        <v>3</v>
      </c>
      <c r="AB81" s="70"/>
      <c r="AC81" s="70"/>
      <c r="AD81" s="71" t="s">
        <v>482</v>
      </c>
      <c r="AE81" s="71" t="s">
        <v>277</v>
      </c>
      <c r="AF81" s="81"/>
      <c r="AG81" s="7" t="s">
        <v>517</v>
      </c>
      <c r="AH81" s="7" t="s">
        <v>384</v>
      </c>
      <c r="AI81" s="7"/>
      <c r="AJ81" s="7" t="s">
        <v>389</v>
      </c>
      <c r="AK81" s="7"/>
      <c r="AL81" s="7" t="s">
        <v>91</v>
      </c>
      <c r="AM81" s="93">
        <v>3578.7321063394684</v>
      </c>
      <c r="AN81" s="93">
        <v>30.561738784226435</v>
      </c>
      <c r="AO81" s="7"/>
      <c r="AP81" s="7" t="s">
        <v>548</v>
      </c>
      <c r="AQ81" s="7" t="s">
        <v>549</v>
      </c>
      <c r="AR81" s="61" t="s">
        <v>91</v>
      </c>
      <c r="AS81" s="61"/>
      <c r="AT81" s="61"/>
      <c r="AU81" s="7" t="s">
        <v>91</v>
      </c>
      <c r="AV81" s="7" t="s">
        <v>91</v>
      </c>
      <c r="AW81" s="7"/>
      <c r="AX81" s="7"/>
      <c r="AY81" s="7"/>
      <c r="AZ81" s="7"/>
      <c r="BA81" s="7"/>
      <c r="BB81" s="7"/>
      <c r="BC81" s="79"/>
      <c r="BD81" s="58"/>
      <c r="BE81" s="22" t="str">
        <f>VLOOKUP(A81,'Master List'!$K$37:$L$57,2,FALSE)</f>
        <v>LowOutput</v>
      </c>
      <c r="BF81" s="22" t="str">
        <f>VLOOKUP(B81,'Master List'!$O$37:$P$124,2,FALSE)</f>
        <v>OutdoorPoleArmMountedAreaandRoadwayLuminaires</v>
      </c>
      <c r="BG81" s="11" t="str">
        <f>VLOOKUP(A81,'Master List'!$K$37:$M$57,3,FALSE)</f>
        <v>LowOutput_GA</v>
      </c>
    </row>
    <row r="82" spans="1:59" ht="15" customHeight="1" thickBot="1" x14ac:dyDescent="0.3">
      <c r="A82" s="5" t="s">
        <v>162</v>
      </c>
      <c r="B82" s="5" t="s">
        <v>48</v>
      </c>
      <c r="C82" s="5" t="s">
        <v>88</v>
      </c>
      <c r="D82" s="5" t="s">
        <v>197</v>
      </c>
      <c r="E82" s="5">
        <v>120</v>
      </c>
      <c r="F82" s="5">
        <v>277</v>
      </c>
      <c r="G82" s="5" t="s">
        <v>534</v>
      </c>
      <c r="H82" s="5">
        <v>3</v>
      </c>
      <c r="I82" s="89">
        <v>5526.5901981230454</v>
      </c>
      <c r="J82" s="89">
        <v>116.73553719008264</v>
      </c>
      <c r="K82" s="92"/>
      <c r="L82" s="91">
        <v>47.34282576799211</v>
      </c>
      <c r="M82" s="6">
        <v>20</v>
      </c>
      <c r="N82" s="6">
        <v>0.9</v>
      </c>
      <c r="O82" s="5">
        <v>3500</v>
      </c>
      <c r="P82" s="6">
        <v>70</v>
      </c>
      <c r="Q82" s="6">
        <v>-22</v>
      </c>
      <c r="R82" s="6">
        <v>76</v>
      </c>
      <c r="S82" s="6">
        <v>95</v>
      </c>
      <c r="T82" s="6">
        <v>-15</v>
      </c>
      <c r="U82" s="5" t="s">
        <v>547</v>
      </c>
      <c r="V82" s="6"/>
      <c r="W82" s="6"/>
      <c r="X82" s="70"/>
      <c r="Y82" s="70">
        <v>3</v>
      </c>
      <c r="Z82" s="70">
        <v>2</v>
      </c>
      <c r="AA82" s="70">
        <v>4</v>
      </c>
      <c r="AB82" s="70"/>
      <c r="AC82" s="70"/>
      <c r="AD82" s="71" t="s">
        <v>482</v>
      </c>
      <c r="AE82" s="71" t="s">
        <v>277</v>
      </c>
      <c r="AF82" s="81"/>
      <c r="AG82" s="7" t="s">
        <v>518</v>
      </c>
      <c r="AH82" s="7" t="s">
        <v>384</v>
      </c>
      <c r="AI82" s="7"/>
      <c r="AJ82" s="7" t="s">
        <v>441</v>
      </c>
      <c r="AK82" s="7"/>
      <c r="AL82" s="7" t="s">
        <v>91</v>
      </c>
      <c r="AM82" s="93">
        <v>5526.5901981230454</v>
      </c>
      <c r="AN82" s="93">
        <v>47.34282576799211</v>
      </c>
      <c r="AO82" s="7"/>
      <c r="AP82" s="7" t="s">
        <v>548</v>
      </c>
      <c r="AQ82" s="7" t="s">
        <v>549</v>
      </c>
      <c r="AR82" s="61" t="s">
        <v>91</v>
      </c>
      <c r="AS82" s="61"/>
      <c r="AT82" s="61"/>
      <c r="AU82" s="7" t="s">
        <v>91</v>
      </c>
      <c r="AV82" s="7" t="s">
        <v>91</v>
      </c>
      <c r="AW82" s="7"/>
      <c r="AX82" s="7"/>
      <c r="AY82" s="7"/>
      <c r="AZ82" s="7"/>
      <c r="BA82" s="7"/>
      <c r="BB82" s="7"/>
      <c r="BC82" s="79"/>
      <c r="BD82" s="58"/>
      <c r="BE82" s="22" t="str">
        <f>VLOOKUP(A82,'Master List'!$K$37:$L$57,2,FALSE)</f>
        <v>MidOutput</v>
      </c>
      <c r="BF82" s="22" t="str">
        <f>VLOOKUP(B82,'Master List'!$O$37:$P$124,2,FALSE)</f>
        <v>OutdoorPoleArmMountedAreaandRoadwayLuminaires</v>
      </c>
      <c r="BG82" s="11" t="str">
        <f>VLOOKUP(A82,'Master List'!$K$37:$M$57,3,FALSE)</f>
        <v>MidOutput_GA</v>
      </c>
    </row>
    <row r="83" spans="1:59" ht="15" customHeight="1" thickBot="1" x14ac:dyDescent="0.3">
      <c r="A83" s="5" t="s">
        <v>162</v>
      </c>
      <c r="B83" s="5" t="s">
        <v>48</v>
      </c>
      <c r="C83" s="5" t="s">
        <v>88</v>
      </c>
      <c r="D83" s="5" t="s">
        <v>197</v>
      </c>
      <c r="E83" s="5">
        <v>120</v>
      </c>
      <c r="F83" s="5">
        <v>277</v>
      </c>
      <c r="G83" s="5" t="s">
        <v>535</v>
      </c>
      <c r="H83" s="5">
        <v>3</v>
      </c>
      <c r="I83" s="89">
        <v>5375.2535496957407</v>
      </c>
      <c r="J83" s="89">
        <v>116.37487126673533</v>
      </c>
      <c r="K83" s="92"/>
      <c r="L83" s="91">
        <v>46.189125634996145</v>
      </c>
      <c r="M83" s="6">
        <v>20</v>
      </c>
      <c r="N83" s="6">
        <v>0.9</v>
      </c>
      <c r="O83" s="5">
        <v>3500</v>
      </c>
      <c r="P83" s="6">
        <v>70</v>
      </c>
      <c r="Q83" s="6">
        <v>-22</v>
      </c>
      <c r="R83" s="6">
        <v>76</v>
      </c>
      <c r="S83" s="6">
        <v>95</v>
      </c>
      <c r="T83" s="6">
        <v>-15</v>
      </c>
      <c r="U83" s="5" t="s">
        <v>547</v>
      </c>
      <c r="V83" s="6"/>
      <c r="W83" s="6"/>
      <c r="X83" s="70"/>
      <c r="Y83" s="70">
        <v>3</v>
      </c>
      <c r="Z83" s="70">
        <v>2</v>
      </c>
      <c r="AA83" s="70">
        <v>4</v>
      </c>
      <c r="AB83" s="70"/>
      <c r="AC83" s="70"/>
      <c r="AD83" s="71" t="s">
        <v>482</v>
      </c>
      <c r="AE83" s="71" t="s">
        <v>277</v>
      </c>
      <c r="AF83" s="81"/>
      <c r="AG83" s="7" t="s">
        <v>517</v>
      </c>
      <c r="AH83" s="7" t="s">
        <v>384</v>
      </c>
      <c r="AI83" s="7"/>
      <c r="AJ83" s="7" t="s">
        <v>389</v>
      </c>
      <c r="AK83" s="7"/>
      <c r="AL83" s="7" t="s">
        <v>91</v>
      </c>
      <c r="AM83" s="93">
        <v>5375.2535496957407</v>
      </c>
      <c r="AN83" s="93">
        <v>46.189125634996145</v>
      </c>
      <c r="AO83" s="7"/>
      <c r="AP83" s="7" t="s">
        <v>548</v>
      </c>
      <c r="AQ83" s="7" t="s">
        <v>549</v>
      </c>
      <c r="AR83" s="61" t="s">
        <v>91</v>
      </c>
      <c r="AS83" s="61"/>
      <c r="AT83" s="61"/>
      <c r="AU83" s="7" t="s">
        <v>91</v>
      </c>
      <c r="AV83" s="7" t="s">
        <v>91</v>
      </c>
      <c r="AW83" s="7"/>
      <c r="AX83" s="7"/>
      <c r="AY83" s="7"/>
      <c r="AZ83" s="7"/>
      <c r="BA83" s="7"/>
      <c r="BB83" s="7"/>
      <c r="BC83" s="79"/>
      <c r="BD83" s="58"/>
      <c r="BE83" s="22" t="str">
        <f>VLOOKUP(A83,'Master List'!$K$37:$L$57,2,FALSE)</f>
        <v>MidOutput</v>
      </c>
      <c r="BF83" s="22" t="str">
        <f>VLOOKUP(B83,'Master List'!$O$37:$P$124,2,FALSE)</f>
        <v>OutdoorPoleArmMountedAreaandRoadwayLuminaires</v>
      </c>
      <c r="BG83" s="11" t="str">
        <f>VLOOKUP(A83,'Master List'!$K$37:$M$57,3,FALSE)</f>
        <v>MidOutput_GA</v>
      </c>
    </row>
    <row r="84" spans="1:59" ht="15" customHeight="1" thickBot="1" x14ac:dyDescent="0.3">
      <c r="A84" s="5" t="s">
        <v>162</v>
      </c>
      <c r="B84" s="5" t="s">
        <v>48</v>
      </c>
      <c r="C84" s="5" t="s">
        <v>88</v>
      </c>
      <c r="D84" s="5" t="s">
        <v>197</v>
      </c>
      <c r="E84" s="5">
        <v>120</v>
      </c>
      <c r="F84" s="5">
        <v>277</v>
      </c>
      <c r="G84" s="5" t="s">
        <v>536</v>
      </c>
      <c r="H84" s="5">
        <v>2</v>
      </c>
      <c r="I84" s="89">
        <v>7231.4049586776855</v>
      </c>
      <c r="J84" s="89">
        <v>116.85625646328853</v>
      </c>
      <c r="K84" s="92"/>
      <c r="L84" s="91">
        <v>61.88290792071966</v>
      </c>
      <c r="M84" s="6">
        <v>20</v>
      </c>
      <c r="N84" s="6">
        <v>0.9</v>
      </c>
      <c r="O84" s="5">
        <v>3500</v>
      </c>
      <c r="P84" s="6">
        <v>70</v>
      </c>
      <c r="Q84" s="6">
        <v>-22</v>
      </c>
      <c r="R84" s="6">
        <v>76</v>
      </c>
      <c r="S84" s="6">
        <v>95</v>
      </c>
      <c r="T84" s="6">
        <v>-15</v>
      </c>
      <c r="U84" s="5" t="s">
        <v>547</v>
      </c>
      <c r="V84" s="6"/>
      <c r="W84" s="6"/>
      <c r="X84" s="70"/>
      <c r="Y84" s="70">
        <v>4</v>
      </c>
      <c r="Z84" s="70">
        <v>2</v>
      </c>
      <c r="AA84" s="70">
        <v>3</v>
      </c>
      <c r="AB84" s="70"/>
      <c r="AC84" s="70"/>
      <c r="AD84" s="71" t="s">
        <v>482</v>
      </c>
      <c r="AE84" s="71" t="s">
        <v>277</v>
      </c>
      <c r="AF84" s="81"/>
      <c r="AG84" s="7" t="s">
        <v>517</v>
      </c>
      <c r="AH84" s="7" t="s">
        <v>384</v>
      </c>
      <c r="AI84" s="7"/>
      <c r="AJ84" s="7" t="s">
        <v>389</v>
      </c>
      <c r="AK84" s="7"/>
      <c r="AL84" s="7" t="s">
        <v>91</v>
      </c>
      <c r="AM84" s="93">
        <v>7231.4049586776855</v>
      </c>
      <c r="AN84" s="93">
        <v>61.88290792071966</v>
      </c>
      <c r="AO84" s="7"/>
      <c r="AP84" s="7" t="s">
        <v>548</v>
      </c>
      <c r="AQ84" s="7" t="s">
        <v>549</v>
      </c>
      <c r="AR84" s="61" t="s">
        <v>91</v>
      </c>
      <c r="AS84" s="61"/>
      <c r="AT84" s="61"/>
      <c r="AU84" s="7" t="s">
        <v>91</v>
      </c>
      <c r="AV84" s="7" t="s">
        <v>91</v>
      </c>
      <c r="AW84" s="7"/>
      <c r="AX84" s="7"/>
      <c r="AY84" s="7"/>
      <c r="AZ84" s="7"/>
      <c r="BA84" s="7"/>
      <c r="BB84" s="7"/>
      <c r="BC84" s="79"/>
      <c r="BD84" s="58"/>
      <c r="BE84" s="22" t="str">
        <f>VLOOKUP(A84,'Master List'!$K$37:$L$57,2,FALSE)</f>
        <v>MidOutput</v>
      </c>
      <c r="BF84" s="22" t="str">
        <f>VLOOKUP(B84,'Master List'!$O$37:$P$124,2,FALSE)</f>
        <v>OutdoorPoleArmMountedAreaandRoadwayLuminaires</v>
      </c>
      <c r="BG84" s="11" t="str">
        <f>VLOOKUP(A84,'Master List'!$K$37:$M$57,3,FALSE)</f>
        <v>MidOutput_GA</v>
      </c>
    </row>
    <row r="85" spans="1:59" ht="15" customHeight="1" thickBot="1" x14ac:dyDescent="0.3">
      <c r="A85" s="5" t="s">
        <v>162</v>
      </c>
      <c r="B85" s="5" t="s">
        <v>48</v>
      </c>
      <c r="C85" s="5" t="s">
        <v>88</v>
      </c>
      <c r="D85" s="5" t="s">
        <v>197</v>
      </c>
      <c r="E85" s="5">
        <v>120</v>
      </c>
      <c r="F85" s="5">
        <v>277</v>
      </c>
      <c r="G85" s="5" t="s">
        <v>537</v>
      </c>
      <c r="H85" s="5">
        <v>4</v>
      </c>
      <c r="I85" s="89">
        <v>7085.0202429149795</v>
      </c>
      <c r="J85" s="89">
        <v>118.8222923238696</v>
      </c>
      <c r="K85" s="92"/>
      <c r="L85" s="91">
        <v>59.627028770018988</v>
      </c>
      <c r="M85" s="6">
        <v>20</v>
      </c>
      <c r="N85" s="6">
        <v>0.9</v>
      </c>
      <c r="O85" s="5">
        <v>3500</v>
      </c>
      <c r="P85" s="6">
        <v>70</v>
      </c>
      <c r="Q85" s="6">
        <v>-22</v>
      </c>
      <c r="R85" s="6">
        <v>76</v>
      </c>
      <c r="S85" s="6">
        <v>95</v>
      </c>
      <c r="T85" s="6">
        <v>-15</v>
      </c>
      <c r="U85" s="5" t="s">
        <v>547</v>
      </c>
      <c r="V85" s="6"/>
      <c r="W85" s="6"/>
      <c r="X85" s="70"/>
      <c r="Y85" s="70">
        <v>3</v>
      </c>
      <c r="Z85" s="70">
        <v>3</v>
      </c>
      <c r="AA85" s="70">
        <v>3</v>
      </c>
      <c r="AB85" s="70"/>
      <c r="AC85" s="70"/>
      <c r="AD85" s="71" t="s">
        <v>482</v>
      </c>
      <c r="AE85" s="71" t="s">
        <v>277</v>
      </c>
      <c r="AF85" s="81"/>
      <c r="AG85" s="7" t="s">
        <v>518</v>
      </c>
      <c r="AH85" s="7" t="s">
        <v>384</v>
      </c>
      <c r="AI85" s="7"/>
      <c r="AJ85" s="7" t="s">
        <v>441</v>
      </c>
      <c r="AK85" s="7"/>
      <c r="AL85" s="7" t="s">
        <v>91</v>
      </c>
      <c r="AM85" s="93">
        <v>7085.0202429149795</v>
      </c>
      <c r="AN85" s="93">
        <v>59.627028770018988</v>
      </c>
      <c r="AO85" s="7"/>
      <c r="AP85" s="7" t="s">
        <v>548</v>
      </c>
      <c r="AQ85" s="7" t="s">
        <v>549</v>
      </c>
      <c r="AR85" s="61" t="s">
        <v>91</v>
      </c>
      <c r="AS85" s="61"/>
      <c r="AT85" s="61"/>
      <c r="AU85" s="7" t="s">
        <v>91</v>
      </c>
      <c r="AV85" s="7" t="s">
        <v>91</v>
      </c>
      <c r="AW85" s="7"/>
      <c r="AX85" s="7"/>
      <c r="AY85" s="7"/>
      <c r="AZ85" s="7"/>
      <c r="BA85" s="7"/>
      <c r="BB85" s="7"/>
      <c r="BC85" s="79"/>
      <c r="BD85" s="58"/>
      <c r="BE85" s="22" t="str">
        <f>VLOOKUP(A85,'Master List'!$K$37:$L$57,2,FALSE)</f>
        <v>MidOutput</v>
      </c>
      <c r="BF85" s="22" t="str">
        <f>VLOOKUP(B85,'Master List'!$O$37:$P$124,2,FALSE)</f>
        <v>OutdoorPoleArmMountedAreaandRoadwayLuminaires</v>
      </c>
      <c r="BG85" s="11" t="str">
        <f>VLOOKUP(A85,'Master List'!$K$37:$M$57,3,FALSE)</f>
        <v>MidOutput_GA</v>
      </c>
    </row>
    <row r="86" spans="1:59" ht="15" customHeight="1" thickBot="1" x14ac:dyDescent="0.3">
      <c r="A86" s="5" t="s">
        <v>162</v>
      </c>
      <c r="B86" s="5" t="s">
        <v>48</v>
      </c>
      <c r="C86" s="5" t="s">
        <v>88</v>
      </c>
      <c r="D86" s="5" t="s">
        <v>197</v>
      </c>
      <c r="E86" s="5">
        <v>120</v>
      </c>
      <c r="F86" s="5">
        <v>277</v>
      </c>
      <c r="G86" s="5" t="s">
        <v>538</v>
      </c>
      <c r="H86" s="5">
        <v>4</v>
      </c>
      <c r="I86" s="89">
        <v>7142.8571428571431</v>
      </c>
      <c r="J86" s="89">
        <v>118.94736842105263</v>
      </c>
      <c r="K86" s="92"/>
      <c r="L86" s="91">
        <v>60.050568900126429</v>
      </c>
      <c r="M86" s="6">
        <v>20</v>
      </c>
      <c r="N86" s="6">
        <v>0.9</v>
      </c>
      <c r="O86" s="5">
        <v>3500</v>
      </c>
      <c r="P86" s="6">
        <v>70</v>
      </c>
      <c r="Q86" s="6">
        <v>-22</v>
      </c>
      <c r="R86" s="6">
        <v>76</v>
      </c>
      <c r="S86" s="6">
        <v>95</v>
      </c>
      <c r="T86" s="6">
        <v>-15</v>
      </c>
      <c r="U86" s="5" t="s">
        <v>550</v>
      </c>
      <c r="V86" s="6"/>
      <c r="W86" s="6"/>
      <c r="X86" s="70"/>
      <c r="Y86" s="70">
        <v>3</v>
      </c>
      <c r="Z86" s="70">
        <v>3</v>
      </c>
      <c r="AA86" s="70">
        <v>3</v>
      </c>
      <c r="AB86" s="70"/>
      <c r="AC86" s="70"/>
      <c r="AD86" s="71" t="s">
        <v>482</v>
      </c>
      <c r="AE86" s="71" t="s">
        <v>277</v>
      </c>
      <c r="AF86" s="81"/>
      <c r="AG86" s="7" t="s">
        <v>517</v>
      </c>
      <c r="AH86" s="7" t="s">
        <v>384</v>
      </c>
      <c r="AI86" s="7"/>
      <c r="AJ86" s="7" t="s">
        <v>389</v>
      </c>
      <c r="AK86" s="7"/>
      <c r="AL86" s="7" t="s">
        <v>91</v>
      </c>
      <c r="AM86" s="93">
        <v>7142.8571428571431</v>
      </c>
      <c r="AN86" s="93">
        <v>60.050568900126429</v>
      </c>
      <c r="AO86" s="7"/>
      <c r="AP86" s="7" t="s">
        <v>548</v>
      </c>
      <c r="AQ86" s="7" t="s">
        <v>549</v>
      </c>
      <c r="AR86" s="61" t="s">
        <v>91</v>
      </c>
      <c r="AS86" s="61"/>
      <c r="AT86" s="61"/>
      <c r="AU86" s="7" t="s">
        <v>91</v>
      </c>
      <c r="AV86" s="7" t="s">
        <v>91</v>
      </c>
      <c r="AW86" s="7"/>
      <c r="AX86" s="7"/>
      <c r="AY86" s="7"/>
      <c r="AZ86" s="7"/>
      <c r="BA86" s="7"/>
      <c r="BB86" s="7"/>
      <c r="BC86" s="79"/>
      <c r="BD86" s="58"/>
      <c r="BE86" s="22" t="str">
        <f>VLOOKUP(A86,'Master List'!$K$37:$L$57,2,FALSE)</f>
        <v>MidOutput</v>
      </c>
      <c r="BF86" s="22" t="str">
        <f>VLOOKUP(B86,'Master List'!$O$37:$P$124,2,FALSE)</f>
        <v>OutdoorPoleArmMountedAreaandRoadwayLuminaires</v>
      </c>
      <c r="BG86" s="11" t="str">
        <f>VLOOKUP(A86,'Master List'!$K$37:$M$57,3,FALSE)</f>
        <v>MidOutput_GA</v>
      </c>
    </row>
    <row r="87" spans="1:59" ht="15" customHeight="1" thickBot="1" x14ac:dyDescent="0.3">
      <c r="A87" s="5" t="s">
        <v>162</v>
      </c>
      <c r="B87" s="5" t="s">
        <v>48</v>
      </c>
      <c r="C87" s="5" t="s">
        <v>88</v>
      </c>
      <c r="D87" s="5" t="s">
        <v>197</v>
      </c>
      <c r="E87" s="5">
        <v>120</v>
      </c>
      <c r="F87" s="5">
        <v>277</v>
      </c>
      <c r="G87" s="5" t="s">
        <v>539</v>
      </c>
      <c r="H87" s="5">
        <v>4</v>
      </c>
      <c r="I87" s="89">
        <v>7223.9422084623329</v>
      </c>
      <c r="J87" s="89">
        <v>116.61506707946337</v>
      </c>
      <c r="K87" s="92"/>
      <c r="L87" s="91">
        <v>61.946902654867259</v>
      </c>
      <c r="M87" s="6">
        <v>20</v>
      </c>
      <c r="N87" s="6">
        <v>0.9</v>
      </c>
      <c r="O87" s="5">
        <v>3500</v>
      </c>
      <c r="P87" s="6">
        <v>70</v>
      </c>
      <c r="Q87" s="6">
        <v>-22</v>
      </c>
      <c r="R87" s="6">
        <v>76</v>
      </c>
      <c r="S87" s="6">
        <v>95</v>
      </c>
      <c r="T87" s="6">
        <v>-15</v>
      </c>
      <c r="U87" s="5" t="s">
        <v>550</v>
      </c>
      <c r="V87" s="6"/>
      <c r="W87" s="6"/>
      <c r="X87" s="70"/>
      <c r="Y87" s="70">
        <v>3</v>
      </c>
      <c r="Z87" s="70">
        <v>3</v>
      </c>
      <c r="AA87" s="70">
        <v>3</v>
      </c>
      <c r="AB87" s="70"/>
      <c r="AC87" s="70"/>
      <c r="AD87" s="71" t="s">
        <v>482</v>
      </c>
      <c r="AE87" s="71" t="s">
        <v>277</v>
      </c>
      <c r="AF87" s="81"/>
      <c r="AG87" s="7" t="s">
        <v>265</v>
      </c>
      <c r="AH87" s="7" t="s">
        <v>384</v>
      </c>
      <c r="AI87" s="7"/>
      <c r="AJ87" s="7" t="s">
        <v>441</v>
      </c>
      <c r="AK87" s="7"/>
      <c r="AL87" s="7" t="s">
        <v>91</v>
      </c>
      <c r="AM87" s="93">
        <v>7223.9422084623329</v>
      </c>
      <c r="AN87" s="93">
        <v>61.946902654867259</v>
      </c>
      <c r="AO87" s="7"/>
      <c r="AP87" s="7" t="s">
        <v>548</v>
      </c>
      <c r="AQ87" s="7" t="s">
        <v>549</v>
      </c>
      <c r="AR87" s="61" t="s">
        <v>91</v>
      </c>
      <c r="AS87" s="61"/>
      <c r="AT87" s="61"/>
      <c r="AU87" s="7" t="s">
        <v>91</v>
      </c>
      <c r="AV87" s="7" t="s">
        <v>91</v>
      </c>
      <c r="AW87" s="7"/>
      <c r="AX87" s="7"/>
      <c r="AY87" s="7"/>
      <c r="AZ87" s="7"/>
      <c r="BA87" s="7"/>
      <c r="BB87" s="7"/>
      <c r="BC87" s="79"/>
      <c r="BD87" s="58"/>
      <c r="BE87" s="22" t="str">
        <f>VLOOKUP(A87,'Master List'!$K$37:$L$57,2,FALSE)</f>
        <v>MidOutput</v>
      </c>
      <c r="BF87" s="22" t="str">
        <f>VLOOKUP(B87,'Master List'!$O$37:$P$124,2,FALSE)</f>
        <v>OutdoorPoleArmMountedAreaandRoadwayLuminaires</v>
      </c>
      <c r="BG87" s="11" t="str">
        <f>VLOOKUP(A87,'Master List'!$K$37:$M$57,3,FALSE)</f>
        <v>MidOutput_GA</v>
      </c>
    </row>
    <row r="88" spans="1:59" ht="15" customHeight="1" thickBot="1" x14ac:dyDescent="0.3">
      <c r="A88" s="5" t="s">
        <v>161</v>
      </c>
      <c r="B88" s="5" t="s">
        <v>48</v>
      </c>
      <c r="C88" s="5" t="s">
        <v>88</v>
      </c>
      <c r="D88" s="5" t="s">
        <v>197</v>
      </c>
      <c r="E88" s="5">
        <v>120</v>
      </c>
      <c r="F88" s="5">
        <v>277</v>
      </c>
      <c r="G88" s="5" t="s">
        <v>540</v>
      </c>
      <c r="H88" s="5">
        <v>3</v>
      </c>
      <c r="I88" s="89">
        <v>3524.6727089627393</v>
      </c>
      <c r="J88" s="89">
        <v>114.02623612512613</v>
      </c>
      <c r="K88" s="92"/>
      <c r="L88" s="91">
        <v>30.911067739664379</v>
      </c>
      <c r="M88" s="6">
        <v>20</v>
      </c>
      <c r="N88" s="6">
        <v>0.9</v>
      </c>
      <c r="O88" s="5">
        <v>4500</v>
      </c>
      <c r="P88" s="6">
        <v>70</v>
      </c>
      <c r="Q88" s="6">
        <v>-15</v>
      </c>
      <c r="R88" s="6">
        <v>76</v>
      </c>
      <c r="S88" s="6">
        <v>95</v>
      </c>
      <c r="T88" s="6">
        <v>-15</v>
      </c>
      <c r="U88" s="5" t="s">
        <v>550</v>
      </c>
      <c r="V88" s="6"/>
      <c r="W88" s="6"/>
      <c r="X88" s="70"/>
      <c r="Y88" s="70">
        <v>3</v>
      </c>
      <c r="Z88" s="70">
        <v>2</v>
      </c>
      <c r="AA88" s="70">
        <v>4</v>
      </c>
      <c r="AB88" s="70"/>
      <c r="AC88" s="70"/>
      <c r="AD88" s="71" t="s">
        <v>482</v>
      </c>
      <c r="AE88" s="71" t="s">
        <v>277</v>
      </c>
      <c r="AF88" s="81"/>
      <c r="AG88" s="7" t="s">
        <v>265</v>
      </c>
      <c r="AH88" s="7" t="s">
        <v>384</v>
      </c>
      <c r="AI88" s="7"/>
      <c r="AJ88" s="7" t="s">
        <v>441</v>
      </c>
      <c r="AK88" s="7"/>
      <c r="AL88" s="7" t="s">
        <v>91</v>
      </c>
      <c r="AM88" s="93">
        <v>3524.6727089627393</v>
      </c>
      <c r="AN88" s="93">
        <v>30.911067739664379</v>
      </c>
      <c r="AO88" s="7"/>
      <c r="AP88" s="7" t="s">
        <v>548</v>
      </c>
      <c r="AQ88" s="7" t="s">
        <v>549</v>
      </c>
      <c r="AR88" s="61" t="s">
        <v>91</v>
      </c>
      <c r="AS88" s="61"/>
      <c r="AT88" s="61"/>
      <c r="AU88" s="7" t="s">
        <v>91</v>
      </c>
      <c r="AV88" s="7" t="s">
        <v>91</v>
      </c>
      <c r="AW88" s="7"/>
      <c r="AX88" s="7"/>
      <c r="AY88" s="7"/>
      <c r="AZ88" s="7"/>
      <c r="BA88" s="7"/>
      <c r="BB88" s="7"/>
      <c r="BC88" s="79"/>
      <c r="BD88" s="58"/>
      <c r="BE88" s="22" t="str">
        <f>VLOOKUP(A88,'Master List'!$K$37:$L$57,2,FALSE)</f>
        <v>LowOutput</v>
      </c>
      <c r="BF88" s="22" t="str">
        <f>VLOOKUP(B88,'Master List'!$O$37:$P$124,2,FALSE)</f>
        <v>OutdoorPoleArmMountedAreaandRoadwayLuminaires</v>
      </c>
      <c r="BG88" s="11" t="str">
        <f>VLOOKUP(A88,'Master List'!$K$37:$M$57,3,FALSE)</f>
        <v>LowOutput_GA</v>
      </c>
    </row>
    <row r="89" spans="1:59" ht="15" customHeight="1" thickBot="1" x14ac:dyDescent="0.3">
      <c r="A89" s="5" t="s">
        <v>161</v>
      </c>
      <c r="B89" s="5" t="s">
        <v>48</v>
      </c>
      <c r="C89" s="5" t="s">
        <v>88</v>
      </c>
      <c r="D89" s="5" t="s">
        <v>197</v>
      </c>
      <c r="E89" s="5">
        <v>120</v>
      </c>
      <c r="F89" s="5">
        <v>277</v>
      </c>
      <c r="G89" s="5" t="s">
        <v>541</v>
      </c>
      <c r="H89" s="5">
        <v>4</v>
      </c>
      <c r="I89" s="89">
        <v>3645.8333333333335</v>
      </c>
      <c r="J89" s="89">
        <v>116.37487126673533</v>
      </c>
      <c r="K89" s="92"/>
      <c r="L89" s="91">
        <v>31.32835545722714</v>
      </c>
      <c r="M89" s="6">
        <v>20</v>
      </c>
      <c r="N89" s="6">
        <v>0.9</v>
      </c>
      <c r="O89" s="5">
        <v>4500</v>
      </c>
      <c r="P89" s="6">
        <v>70</v>
      </c>
      <c r="Q89" s="6">
        <v>-15</v>
      </c>
      <c r="R89" s="6">
        <v>76</v>
      </c>
      <c r="S89" s="6">
        <v>95</v>
      </c>
      <c r="T89" s="6">
        <v>-15</v>
      </c>
      <c r="U89" s="5" t="s">
        <v>550</v>
      </c>
      <c r="V89" s="6"/>
      <c r="W89" s="6"/>
      <c r="X89" s="70"/>
      <c r="Y89" s="70">
        <v>3</v>
      </c>
      <c r="Z89" s="70">
        <v>3</v>
      </c>
      <c r="AA89" s="70">
        <v>3</v>
      </c>
      <c r="AB89" s="70"/>
      <c r="AC89" s="70"/>
      <c r="AD89" s="71" t="s">
        <v>482</v>
      </c>
      <c r="AE89" s="71" t="s">
        <v>277</v>
      </c>
      <c r="AF89" s="81"/>
      <c r="AG89" s="7" t="s">
        <v>265</v>
      </c>
      <c r="AH89" s="7" t="s">
        <v>384</v>
      </c>
      <c r="AI89" s="7"/>
      <c r="AJ89" s="7" t="s">
        <v>441</v>
      </c>
      <c r="AK89" s="7"/>
      <c r="AL89" s="7" t="s">
        <v>91</v>
      </c>
      <c r="AM89" s="93">
        <v>3645.8333333333335</v>
      </c>
      <c r="AN89" s="93">
        <v>31.32835545722714</v>
      </c>
      <c r="AO89" s="7"/>
      <c r="AP89" s="7" t="s">
        <v>548</v>
      </c>
      <c r="AQ89" s="7" t="s">
        <v>549</v>
      </c>
      <c r="AR89" s="61" t="s">
        <v>91</v>
      </c>
      <c r="AS89" s="61"/>
      <c r="AT89" s="61"/>
      <c r="AU89" s="7" t="s">
        <v>91</v>
      </c>
      <c r="AV89" s="7" t="s">
        <v>91</v>
      </c>
      <c r="AW89" s="7"/>
      <c r="AX89" s="7"/>
      <c r="AY89" s="7"/>
      <c r="AZ89" s="7"/>
      <c r="BA89" s="7"/>
      <c r="BB89" s="7"/>
      <c r="BC89" s="79"/>
      <c r="BD89" s="58"/>
      <c r="BE89" s="22" t="str">
        <f>VLOOKUP(A89,'Master List'!$K$37:$L$57,2,FALSE)</f>
        <v>LowOutput</v>
      </c>
      <c r="BF89" s="22" t="str">
        <f>VLOOKUP(B89,'Master List'!$O$37:$P$124,2,FALSE)</f>
        <v>OutdoorPoleArmMountedAreaandRoadwayLuminaires</v>
      </c>
      <c r="BG89" s="11" t="str">
        <f>VLOOKUP(A89,'Master List'!$K$37:$M$57,3,FALSE)</f>
        <v>LowOutput_GA</v>
      </c>
    </row>
    <row r="90" spans="1:59" ht="15" customHeight="1" thickBot="1" x14ac:dyDescent="0.3">
      <c r="A90" s="5" t="s">
        <v>162</v>
      </c>
      <c r="B90" s="5" t="s">
        <v>48</v>
      </c>
      <c r="C90" s="5" t="s">
        <v>88</v>
      </c>
      <c r="D90" s="5" t="s">
        <v>197</v>
      </c>
      <c r="E90" s="5">
        <v>120</v>
      </c>
      <c r="F90" s="5">
        <v>277</v>
      </c>
      <c r="G90" s="5" t="s">
        <v>542</v>
      </c>
      <c r="H90" s="5">
        <v>2</v>
      </c>
      <c r="I90" s="89">
        <v>5408.1632653061224</v>
      </c>
      <c r="J90" s="89">
        <v>117.21991701244815</v>
      </c>
      <c r="K90" s="92"/>
      <c r="L90" s="91">
        <v>46.136897236770807</v>
      </c>
      <c r="M90" s="6">
        <v>20</v>
      </c>
      <c r="N90" s="6">
        <v>0.9</v>
      </c>
      <c r="O90" s="5">
        <v>4500</v>
      </c>
      <c r="P90" s="6">
        <v>70</v>
      </c>
      <c r="Q90" s="6">
        <v>-15</v>
      </c>
      <c r="R90" s="6">
        <v>76</v>
      </c>
      <c r="S90" s="6">
        <v>95</v>
      </c>
      <c r="T90" s="6">
        <v>-15</v>
      </c>
      <c r="U90" s="5" t="s">
        <v>550</v>
      </c>
      <c r="V90" s="6"/>
      <c r="W90" s="6"/>
      <c r="X90" s="70"/>
      <c r="Y90" s="70">
        <v>4</v>
      </c>
      <c r="Z90" s="70">
        <v>2</v>
      </c>
      <c r="AA90" s="70">
        <v>3</v>
      </c>
      <c r="AB90" s="70"/>
      <c r="AC90" s="70"/>
      <c r="AD90" s="71" t="s">
        <v>482</v>
      </c>
      <c r="AE90" s="71" t="s">
        <v>277</v>
      </c>
      <c r="AF90" s="81"/>
      <c r="AG90" s="7" t="s">
        <v>265</v>
      </c>
      <c r="AH90" s="7" t="s">
        <v>384</v>
      </c>
      <c r="AI90" s="7"/>
      <c r="AJ90" s="7" t="s">
        <v>441</v>
      </c>
      <c r="AK90" s="7"/>
      <c r="AL90" s="7" t="s">
        <v>91</v>
      </c>
      <c r="AM90" s="93">
        <v>5408.1632653061224</v>
      </c>
      <c r="AN90" s="93">
        <v>46.136897236770807</v>
      </c>
      <c r="AO90" s="7"/>
      <c r="AP90" s="7" t="s">
        <v>548</v>
      </c>
      <c r="AQ90" s="7" t="s">
        <v>549</v>
      </c>
      <c r="AR90" s="61" t="s">
        <v>91</v>
      </c>
      <c r="AS90" s="61"/>
      <c r="AT90" s="61"/>
      <c r="AU90" s="7" t="s">
        <v>91</v>
      </c>
      <c r="AV90" s="7" t="s">
        <v>91</v>
      </c>
      <c r="AW90" s="7"/>
      <c r="AX90" s="7"/>
      <c r="AY90" s="7"/>
      <c r="AZ90" s="7"/>
      <c r="BA90" s="7"/>
      <c r="BB90" s="7"/>
      <c r="BC90" s="79"/>
      <c r="BD90" s="58"/>
      <c r="BE90" s="22" t="str">
        <f>VLOOKUP(A90,'Master List'!$K$37:$L$57,2,FALSE)</f>
        <v>MidOutput</v>
      </c>
      <c r="BF90" s="22" t="str">
        <f>VLOOKUP(B90,'Master List'!$O$37:$P$124,2,FALSE)</f>
        <v>OutdoorPoleArmMountedAreaandRoadwayLuminaires</v>
      </c>
      <c r="BG90" s="11" t="str">
        <f>VLOOKUP(A90,'Master List'!$K$37:$M$57,3,FALSE)</f>
        <v>MidOutput_GA</v>
      </c>
    </row>
    <row r="91" spans="1:59" ht="15" customHeight="1" thickBot="1" x14ac:dyDescent="0.3">
      <c r="A91" s="5" t="s">
        <v>162</v>
      </c>
      <c r="B91" s="5" t="s">
        <v>48</v>
      </c>
      <c r="C91" s="5" t="s">
        <v>88</v>
      </c>
      <c r="D91" s="5" t="s">
        <v>197</v>
      </c>
      <c r="E91" s="5">
        <v>120</v>
      </c>
      <c r="F91" s="5">
        <v>277</v>
      </c>
      <c r="G91" s="5" t="s">
        <v>543</v>
      </c>
      <c r="H91" s="5">
        <v>3</v>
      </c>
      <c r="I91" s="89">
        <v>5321.2851405622496</v>
      </c>
      <c r="J91" s="89">
        <v>113.45381526104418</v>
      </c>
      <c r="K91" s="92"/>
      <c r="L91" s="91">
        <v>46.902654867256636</v>
      </c>
      <c r="M91" s="6">
        <v>20</v>
      </c>
      <c r="N91" s="6">
        <v>0.9</v>
      </c>
      <c r="O91" s="5">
        <v>4500</v>
      </c>
      <c r="P91" s="6">
        <v>70</v>
      </c>
      <c r="Q91" s="6">
        <v>-15</v>
      </c>
      <c r="R91" s="6">
        <v>76</v>
      </c>
      <c r="S91" s="6">
        <v>95</v>
      </c>
      <c r="T91" s="6">
        <v>-15</v>
      </c>
      <c r="U91" s="5" t="s">
        <v>550</v>
      </c>
      <c r="V91" s="6"/>
      <c r="W91" s="6"/>
      <c r="X91" s="70"/>
      <c r="Y91" s="70">
        <v>3</v>
      </c>
      <c r="Z91" s="70">
        <v>2</v>
      </c>
      <c r="AA91" s="70">
        <v>4</v>
      </c>
      <c r="AB91" s="70"/>
      <c r="AC91" s="70"/>
      <c r="AD91" s="71" t="s">
        <v>482</v>
      </c>
      <c r="AE91" s="71" t="s">
        <v>277</v>
      </c>
      <c r="AF91" s="81"/>
      <c r="AG91" s="7" t="s">
        <v>517</v>
      </c>
      <c r="AH91" s="7" t="s">
        <v>384</v>
      </c>
      <c r="AI91" s="7"/>
      <c r="AJ91" s="7" t="s">
        <v>389</v>
      </c>
      <c r="AK91" s="7"/>
      <c r="AL91" s="7" t="s">
        <v>91</v>
      </c>
      <c r="AM91" s="93">
        <v>5321.2851405622496</v>
      </c>
      <c r="AN91" s="93">
        <v>46.902654867256636</v>
      </c>
      <c r="AO91" s="7"/>
      <c r="AP91" s="7" t="s">
        <v>548</v>
      </c>
      <c r="AQ91" s="7" t="s">
        <v>549</v>
      </c>
      <c r="AR91" s="61" t="s">
        <v>91</v>
      </c>
      <c r="AS91" s="61"/>
      <c r="AT91" s="61"/>
      <c r="AU91" s="7" t="s">
        <v>91</v>
      </c>
      <c r="AV91" s="7" t="s">
        <v>91</v>
      </c>
      <c r="AW91" s="7"/>
      <c r="AX91" s="7"/>
      <c r="AY91" s="7"/>
      <c r="AZ91" s="7"/>
      <c r="BA91" s="7"/>
      <c r="BB91" s="7"/>
      <c r="BC91" s="79"/>
      <c r="BD91" s="58"/>
      <c r="BE91" s="22" t="str">
        <f>VLOOKUP(A91,'Master List'!$K$37:$L$57,2,FALSE)</f>
        <v>MidOutput</v>
      </c>
      <c r="BF91" s="22" t="str">
        <f>VLOOKUP(B91,'Master List'!$O$37:$P$124,2,FALSE)</f>
        <v>OutdoorPoleArmMountedAreaandRoadwayLuminaires</v>
      </c>
      <c r="BG91" s="11" t="str">
        <f>VLOOKUP(A91,'Master List'!$K$37:$M$57,3,FALSE)</f>
        <v>MidOutput_GA</v>
      </c>
    </row>
    <row r="92" spans="1:59" ht="15" customHeight="1" thickBot="1" x14ac:dyDescent="0.3">
      <c r="A92" s="5" t="s">
        <v>162</v>
      </c>
      <c r="B92" s="5" t="s">
        <v>48</v>
      </c>
      <c r="C92" s="5" t="s">
        <v>88</v>
      </c>
      <c r="D92" s="5" t="s">
        <v>197</v>
      </c>
      <c r="E92" s="5">
        <v>120</v>
      </c>
      <c r="F92" s="5">
        <v>277</v>
      </c>
      <c r="G92" s="5" t="s">
        <v>544</v>
      </c>
      <c r="H92" s="5">
        <v>4</v>
      </c>
      <c r="I92" s="89">
        <v>5555.5555555555557</v>
      </c>
      <c r="J92" s="89">
        <v>115.54192229038856</v>
      </c>
      <c r="K92" s="92"/>
      <c r="L92" s="91">
        <v>48.08259587020649</v>
      </c>
      <c r="M92" s="6">
        <v>20</v>
      </c>
      <c r="N92" s="6">
        <v>0.9</v>
      </c>
      <c r="O92" s="5">
        <v>4500</v>
      </c>
      <c r="P92" s="6">
        <v>70</v>
      </c>
      <c r="Q92" s="6">
        <v>-15</v>
      </c>
      <c r="R92" s="6">
        <v>76</v>
      </c>
      <c r="S92" s="6">
        <v>95</v>
      </c>
      <c r="T92" s="6">
        <v>-15</v>
      </c>
      <c r="U92" s="5" t="s">
        <v>550</v>
      </c>
      <c r="V92" s="6"/>
      <c r="W92" s="6"/>
      <c r="X92" s="70"/>
      <c r="Y92" s="70">
        <v>3</v>
      </c>
      <c r="Z92" s="70">
        <v>3</v>
      </c>
      <c r="AA92" s="70">
        <v>3</v>
      </c>
      <c r="AB92" s="70"/>
      <c r="AC92" s="70"/>
      <c r="AD92" s="71" t="s">
        <v>482</v>
      </c>
      <c r="AE92" s="71" t="s">
        <v>277</v>
      </c>
      <c r="AF92" s="81"/>
      <c r="AG92" s="7" t="s">
        <v>517</v>
      </c>
      <c r="AH92" s="7" t="s">
        <v>384</v>
      </c>
      <c r="AI92" s="7"/>
      <c r="AJ92" s="7" t="s">
        <v>389</v>
      </c>
      <c r="AK92" s="7"/>
      <c r="AL92" s="7" t="s">
        <v>91</v>
      </c>
      <c r="AM92" s="93">
        <v>5555.5555555555557</v>
      </c>
      <c r="AN92" s="93">
        <v>48.08259587020649</v>
      </c>
      <c r="AO92" s="7"/>
      <c r="AP92" s="7" t="s">
        <v>548</v>
      </c>
      <c r="AQ92" s="7" t="s">
        <v>549</v>
      </c>
      <c r="AR92" s="61" t="s">
        <v>91</v>
      </c>
      <c r="AS92" s="61"/>
      <c r="AT92" s="61"/>
      <c r="AU92" s="7" t="s">
        <v>91</v>
      </c>
      <c r="AV92" s="7" t="s">
        <v>91</v>
      </c>
      <c r="AW92" s="7"/>
      <c r="AX92" s="7"/>
      <c r="AY92" s="7"/>
      <c r="AZ92" s="7"/>
      <c r="BA92" s="7"/>
      <c r="BB92" s="7"/>
      <c r="BC92" s="79"/>
      <c r="BD92" s="58"/>
      <c r="BE92" s="22" t="str">
        <f>VLOOKUP(A92,'Master List'!$K$37:$L$57,2,FALSE)</f>
        <v>MidOutput</v>
      </c>
      <c r="BF92" s="22" t="str">
        <f>VLOOKUP(B92,'Master List'!$O$37:$P$124,2,FALSE)</f>
        <v>OutdoorPoleArmMountedAreaandRoadwayLuminaires</v>
      </c>
      <c r="BG92" s="11" t="str">
        <f>VLOOKUP(A92,'Master List'!$K$37:$M$57,3,FALSE)</f>
        <v>MidOutput_GA</v>
      </c>
    </row>
    <row r="93" spans="1:59" ht="15" customHeight="1" thickBot="1" x14ac:dyDescent="0.3">
      <c r="A93" s="5" t="s">
        <v>162</v>
      </c>
      <c r="B93" s="5" t="s">
        <v>48</v>
      </c>
      <c r="C93" s="5" t="s">
        <v>88</v>
      </c>
      <c r="D93" s="5" t="s">
        <v>197</v>
      </c>
      <c r="E93" s="5">
        <v>120</v>
      </c>
      <c r="F93" s="5">
        <v>277</v>
      </c>
      <c r="G93" s="5" t="s">
        <v>545</v>
      </c>
      <c r="H93" s="5">
        <v>4</v>
      </c>
      <c r="I93" s="89">
        <v>5380.7106598984765</v>
      </c>
      <c r="J93" s="89">
        <v>117.83107403545361</v>
      </c>
      <c r="K93" s="92"/>
      <c r="L93" s="91">
        <v>45.66461524639503</v>
      </c>
      <c r="M93" s="6">
        <v>20</v>
      </c>
      <c r="N93" s="6">
        <v>0.9</v>
      </c>
      <c r="O93" s="5">
        <v>4500</v>
      </c>
      <c r="P93" s="6">
        <v>70</v>
      </c>
      <c r="Q93" s="6">
        <v>-15</v>
      </c>
      <c r="R93" s="6">
        <v>76</v>
      </c>
      <c r="S93" s="6">
        <v>95</v>
      </c>
      <c r="T93" s="6">
        <v>-15</v>
      </c>
      <c r="U93" s="5" t="s">
        <v>550</v>
      </c>
      <c r="V93" s="6"/>
      <c r="W93" s="6"/>
      <c r="X93" s="70"/>
      <c r="Y93" s="70">
        <v>3</v>
      </c>
      <c r="Z93" s="70">
        <v>3</v>
      </c>
      <c r="AA93" s="70">
        <v>3</v>
      </c>
      <c r="AB93" s="70"/>
      <c r="AC93" s="70"/>
      <c r="AD93" s="71" t="s">
        <v>482</v>
      </c>
      <c r="AE93" s="71" t="s">
        <v>277</v>
      </c>
      <c r="AF93" s="81"/>
      <c r="AG93" s="7" t="s">
        <v>518</v>
      </c>
      <c r="AH93" s="7" t="s">
        <v>384</v>
      </c>
      <c r="AI93" s="7"/>
      <c r="AJ93" s="7" t="s">
        <v>441</v>
      </c>
      <c r="AK93" s="7"/>
      <c r="AL93" s="7" t="s">
        <v>91</v>
      </c>
      <c r="AM93" s="93">
        <v>5380.7106598984765</v>
      </c>
      <c r="AN93" s="93">
        <v>45.66461524639503</v>
      </c>
      <c r="AO93" s="7"/>
      <c r="AP93" s="7" t="s">
        <v>548</v>
      </c>
      <c r="AQ93" s="7" t="s">
        <v>549</v>
      </c>
      <c r="AR93" s="61" t="s">
        <v>91</v>
      </c>
      <c r="AS93" s="61"/>
      <c r="AT93" s="61"/>
      <c r="AU93" s="7" t="s">
        <v>91</v>
      </c>
      <c r="AV93" s="7" t="s">
        <v>91</v>
      </c>
      <c r="AW93" s="7"/>
      <c r="AX93" s="7"/>
      <c r="AY93" s="7"/>
      <c r="AZ93" s="7"/>
      <c r="BA93" s="7"/>
      <c r="BB93" s="7"/>
      <c r="BC93" s="79"/>
      <c r="BD93" s="58"/>
      <c r="BE93" s="22" t="str">
        <f>VLOOKUP(A93,'Master List'!$K$37:$L$57,2,FALSE)</f>
        <v>MidOutput</v>
      </c>
      <c r="BF93" s="22" t="str">
        <f>VLOOKUP(B93,'Master List'!$O$37:$P$124,2,FALSE)</f>
        <v>OutdoorPoleArmMountedAreaandRoadwayLuminaires</v>
      </c>
      <c r="BG93" s="11" t="str">
        <f>VLOOKUP(A93,'Master List'!$K$37:$M$57,3,FALSE)</f>
        <v>MidOutput_GA</v>
      </c>
    </row>
    <row r="94" spans="1:59" ht="15" customHeight="1" thickBot="1" x14ac:dyDescent="0.3">
      <c r="A94" s="5" t="s">
        <v>162</v>
      </c>
      <c r="B94" s="5" t="s">
        <v>48</v>
      </c>
      <c r="C94" s="5" t="s">
        <v>88</v>
      </c>
      <c r="D94" s="5" t="s">
        <v>197</v>
      </c>
      <c r="E94" s="5">
        <v>120</v>
      </c>
      <c r="F94" s="5">
        <v>277</v>
      </c>
      <c r="G94" s="5" t="s">
        <v>544</v>
      </c>
      <c r="H94" s="5">
        <v>4</v>
      </c>
      <c r="I94" s="89">
        <v>5413.6874361593455</v>
      </c>
      <c r="J94" s="89">
        <v>113.91129032258064</v>
      </c>
      <c r="K94" s="92"/>
      <c r="L94" s="91">
        <v>47.525468466106823</v>
      </c>
      <c r="M94" s="6">
        <v>20</v>
      </c>
      <c r="N94" s="6">
        <v>0.9</v>
      </c>
      <c r="O94" s="5">
        <v>4500</v>
      </c>
      <c r="P94" s="6">
        <v>70</v>
      </c>
      <c r="Q94" s="6">
        <v>-15</v>
      </c>
      <c r="R94" s="6">
        <v>76</v>
      </c>
      <c r="S94" s="6">
        <v>95</v>
      </c>
      <c r="T94" s="6">
        <v>-15</v>
      </c>
      <c r="U94" s="5" t="s">
        <v>550</v>
      </c>
      <c r="V94" s="6"/>
      <c r="W94" s="6"/>
      <c r="X94" s="70"/>
      <c r="Y94" s="70">
        <v>3</v>
      </c>
      <c r="Z94" s="70">
        <v>3</v>
      </c>
      <c r="AA94" s="70">
        <v>3</v>
      </c>
      <c r="AB94" s="70"/>
      <c r="AC94" s="70"/>
      <c r="AD94" s="71" t="s">
        <v>482</v>
      </c>
      <c r="AE94" s="71" t="s">
        <v>277</v>
      </c>
      <c r="AF94" s="81"/>
      <c r="AG94" s="7" t="s">
        <v>517</v>
      </c>
      <c r="AH94" s="7" t="s">
        <v>384</v>
      </c>
      <c r="AI94" s="7"/>
      <c r="AJ94" s="7" t="s">
        <v>389</v>
      </c>
      <c r="AK94" s="7"/>
      <c r="AL94" s="7" t="s">
        <v>91</v>
      </c>
      <c r="AM94" s="93">
        <v>5413.6874361593455</v>
      </c>
      <c r="AN94" s="93">
        <v>47.525468466106823</v>
      </c>
      <c r="AO94" s="7"/>
      <c r="AP94" s="7" t="s">
        <v>548</v>
      </c>
      <c r="AQ94" s="7" t="s">
        <v>549</v>
      </c>
      <c r="AR94" s="61" t="s">
        <v>91</v>
      </c>
      <c r="AS94" s="61"/>
      <c r="AT94" s="61"/>
      <c r="AU94" s="7" t="s">
        <v>91</v>
      </c>
      <c r="AV94" s="7" t="s">
        <v>91</v>
      </c>
      <c r="AW94" s="7"/>
      <c r="AX94" s="7"/>
      <c r="AY94" s="7"/>
      <c r="AZ94" s="7"/>
      <c r="BA94" s="7"/>
      <c r="BB94" s="7"/>
      <c r="BC94" s="79"/>
      <c r="BD94" s="58"/>
      <c r="BE94" s="22" t="str">
        <f>VLOOKUP(A94,'Master List'!$K$37:$L$57,2,FALSE)</f>
        <v>MidOutput</v>
      </c>
      <c r="BF94" s="22" t="str">
        <f>VLOOKUP(B94,'Master List'!$O$37:$P$124,2,FALSE)</f>
        <v>OutdoorPoleArmMountedAreaandRoadwayLuminaires</v>
      </c>
      <c r="BG94" s="11" t="str">
        <f>VLOOKUP(A94,'Master List'!$K$37:$M$57,3,FALSE)</f>
        <v>MidOutput_GA</v>
      </c>
    </row>
    <row r="95" spans="1:59" ht="15" customHeight="1" thickBot="1" x14ac:dyDescent="0.3">
      <c r="A95" s="5" t="s">
        <v>162</v>
      </c>
      <c r="B95" s="5" t="s">
        <v>48</v>
      </c>
      <c r="C95" s="5" t="s">
        <v>88</v>
      </c>
      <c r="D95" s="5" t="s">
        <v>197</v>
      </c>
      <c r="E95" s="5">
        <v>120</v>
      </c>
      <c r="F95" s="5">
        <v>277</v>
      </c>
      <c r="G95" s="5" t="s">
        <v>546</v>
      </c>
      <c r="H95" s="5">
        <v>4</v>
      </c>
      <c r="I95" s="89">
        <v>5364.3724696356276</v>
      </c>
      <c r="J95" s="89">
        <v>116.97722567287785</v>
      </c>
      <c r="K95" s="92"/>
      <c r="L95" s="91">
        <v>45.858263766973593</v>
      </c>
      <c r="M95" s="6">
        <v>20</v>
      </c>
      <c r="N95" s="6">
        <v>0.9</v>
      </c>
      <c r="O95" s="5">
        <v>4500</v>
      </c>
      <c r="P95" s="6">
        <v>70</v>
      </c>
      <c r="Q95" s="6">
        <v>-15</v>
      </c>
      <c r="R95" s="6">
        <v>76</v>
      </c>
      <c r="S95" s="6">
        <v>95</v>
      </c>
      <c r="T95" s="6">
        <v>-15</v>
      </c>
      <c r="U95" s="5" t="s">
        <v>550</v>
      </c>
      <c r="V95" s="6"/>
      <c r="W95" s="6"/>
      <c r="X95" s="70"/>
      <c r="Y95" s="70">
        <v>3</v>
      </c>
      <c r="Z95" s="70">
        <v>3</v>
      </c>
      <c r="AA95" s="70">
        <v>3</v>
      </c>
      <c r="AB95" s="70"/>
      <c r="AC95" s="70"/>
      <c r="AD95" s="71" t="s">
        <v>482</v>
      </c>
      <c r="AE95" s="71" t="s">
        <v>277</v>
      </c>
      <c r="AF95" s="81"/>
      <c r="AG95" s="7" t="s">
        <v>265</v>
      </c>
      <c r="AH95" s="7" t="s">
        <v>384</v>
      </c>
      <c r="AI95" s="7"/>
      <c r="AJ95" s="7" t="s">
        <v>441</v>
      </c>
      <c r="AK95" s="7"/>
      <c r="AL95" s="7" t="s">
        <v>91</v>
      </c>
      <c r="AM95" s="93">
        <v>5364.3724696356276</v>
      </c>
      <c r="AN95" s="93">
        <v>45.858263766973593</v>
      </c>
      <c r="AO95" s="7"/>
      <c r="AP95" s="7" t="s">
        <v>548</v>
      </c>
      <c r="AQ95" s="7" t="s">
        <v>549</v>
      </c>
      <c r="AR95" s="61" t="s">
        <v>91</v>
      </c>
      <c r="AS95" s="61"/>
      <c r="AT95" s="61"/>
      <c r="AU95" s="7" t="s">
        <v>91</v>
      </c>
      <c r="AV95" s="7" t="s">
        <v>91</v>
      </c>
      <c r="AW95" s="7"/>
      <c r="AX95" s="7"/>
      <c r="AY95" s="7"/>
      <c r="AZ95" s="7"/>
      <c r="BA95" s="7"/>
      <c r="BB95" s="7"/>
      <c r="BC95" s="79"/>
      <c r="BD95" s="58"/>
      <c r="BE95" s="22" t="str">
        <f>VLOOKUP(A95,'Master List'!$K$37:$L$57,2,FALSE)</f>
        <v>MidOutput</v>
      </c>
      <c r="BF95" s="22" t="str">
        <f>VLOOKUP(B95,'Master List'!$O$37:$P$124,2,FALSE)</f>
        <v>OutdoorPoleArmMountedAreaandRoadwayLuminaires</v>
      </c>
      <c r="BG95" s="11" t="str">
        <f>VLOOKUP(A95,'Master List'!$K$37:$M$57,3,FALSE)</f>
        <v>MidOutput_GA</v>
      </c>
    </row>
    <row r="96" spans="1:59" ht="15" customHeight="1" thickBot="1" x14ac:dyDescent="0.3">
      <c r="A96" s="5"/>
      <c r="B96" s="5"/>
      <c r="C96" s="5"/>
      <c r="D96" s="5"/>
      <c r="E96" s="5"/>
      <c r="F96" s="5"/>
      <c r="G96" s="5"/>
      <c r="H96" s="5"/>
      <c r="I96" s="5"/>
      <c r="J96" s="5"/>
      <c r="K96" s="8"/>
      <c r="L96" s="57"/>
      <c r="M96" s="6"/>
      <c r="N96" s="6"/>
      <c r="O96" s="5"/>
      <c r="P96" s="6"/>
      <c r="Q96" s="6"/>
      <c r="R96" s="6"/>
      <c r="S96" s="6"/>
      <c r="T96" s="6"/>
      <c r="U96" s="5"/>
      <c r="V96" s="6"/>
      <c r="W96" s="6"/>
      <c r="X96" s="70"/>
      <c r="Y96" s="70"/>
      <c r="Z96" s="70"/>
      <c r="AA96" s="70"/>
      <c r="AB96" s="70"/>
      <c r="AC96" s="70"/>
      <c r="AD96" s="71"/>
      <c r="AE96" s="71"/>
      <c r="AF96" s="81"/>
      <c r="AG96" s="7"/>
      <c r="AH96" s="7"/>
      <c r="AI96" s="7"/>
      <c r="AJ96" s="7"/>
      <c r="AK96" s="7"/>
      <c r="AL96" s="7"/>
      <c r="AM96" s="7"/>
      <c r="AN96" s="7"/>
      <c r="AO96" s="7"/>
      <c r="AP96" s="7"/>
      <c r="AQ96" s="7"/>
      <c r="AR96" s="61"/>
      <c r="AS96" s="61"/>
      <c r="AT96" s="61"/>
      <c r="AU96" s="7"/>
      <c r="AV96" s="7"/>
      <c r="AW96" s="7"/>
      <c r="AX96" s="7"/>
      <c r="AY96" s="7"/>
      <c r="AZ96" s="7"/>
      <c r="BA96" s="7"/>
      <c r="BB96" s="7"/>
      <c r="BC96" s="79"/>
      <c r="BD96" s="58"/>
      <c r="BE96" s="22" t="e">
        <f>VLOOKUP(A96,'Master List'!$K$37:$L$57,2,FALSE)</f>
        <v>#N/A</v>
      </c>
      <c r="BF96" s="22" t="e">
        <f>VLOOKUP(B96,'Master List'!$O$37:$P$124,2,FALSE)</f>
        <v>#N/A</v>
      </c>
      <c r="BG96" s="11" t="e">
        <f>VLOOKUP(A96,'Master List'!$K$37:$M$57,3,FALSE)</f>
        <v>#N/A</v>
      </c>
    </row>
    <row r="97" spans="1:59" ht="15" customHeight="1" thickBot="1" x14ac:dyDescent="0.3">
      <c r="A97" s="5"/>
      <c r="B97" s="5"/>
      <c r="C97" s="5"/>
      <c r="D97" s="5"/>
      <c r="E97" s="5"/>
      <c r="F97" s="5"/>
      <c r="G97" s="5"/>
      <c r="H97" s="5"/>
      <c r="I97" s="5"/>
      <c r="J97" s="5"/>
      <c r="K97" s="8"/>
      <c r="L97" s="57"/>
      <c r="M97" s="6"/>
      <c r="N97" s="6"/>
      <c r="O97" s="5"/>
      <c r="P97" s="6"/>
      <c r="Q97" s="6"/>
      <c r="R97" s="6"/>
      <c r="S97" s="6"/>
      <c r="T97" s="6"/>
      <c r="U97" s="5"/>
      <c r="V97" s="6"/>
      <c r="W97" s="6"/>
      <c r="X97" s="70"/>
      <c r="Y97" s="70"/>
      <c r="Z97" s="70"/>
      <c r="AA97" s="70"/>
      <c r="AB97" s="70"/>
      <c r="AC97" s="70"/>
      <c r="AD97" s="71"/>
      <c r="AE97" s="71"/>
      <c r="AF97" s="81"/>
      <c r="AG97" s="7"/>
      <c r="AH97" s="7"/>
      <c r="AI97" s="7"/>
      <c r="AJ97" s="7"/>
      <c r="AK97" s="7"/>
      <c r="AL97" s="7"/>
      <c r="AM97" s="7"/>
      <c r="AN97" s="7"/>
      <c r="AO97" s="7"/>
      <c r="AP97" s="7"/>
      <c r="AQ97" s="7"/>
      <c r="AR97" s="61"/>
      <c r="AS97" s="61"/>
      <c r="AT97" s="61"/>
      <c r="AU97" s="7"/>
      <c r="AV97" s="7"/>
      <c r="AW97" s="7"/>
      <c r="AX97" s="7"/>
      <c r="AY97" s="7"/>
      <c r="AZ97" s="7"/>
      <c r="BA97" s="7"/>
      <c r="BB97" s="7"/>
      <c r="BC97" s="79"/>
      <c r="BD97" s="58"/>
      <c r="BE97" s="22" t="e">
        <f>VLOOKUP(A97,'Master List'!$K$37:$L$57,2,FALSE)</f>
        <v>#N/A</v>
      </c>
      <c r="BF97" s="22" t="e">
        <f>VLOOKUP(B97,'Master List'!$O$37:$P$124,2,FALSE)</f>
        <v>#N/A</v>
      </c>
      <c r="BG97" s="11" t="e">
        <f>VLOOKUP(A97,'Master List'!$K$37:$M$57,3,FALSE)</f>
        <v>#N/A</v>
      </c>
    </row>
    <row r="98" spans="1:59" ht="15" customHeight="1" thickBot="1" x14ac:dyDescent="0.3">
      <c r="A98" s="5"/>
      <c r="B98" s="5"/>
      <c r="C98" s="5"/>
      <c r="D98" s="5"/>
      <c r="E98" s="5"/>
      <c r="F98" s="5"/>
      <c r="G98" s="5"/>
      <c r="H98" s="5"/>
      <c r="I98" s="5"/>
      <c r="J98" s="5"/>
      <c r="K98" s="8"/>
      <c r="L98" s="57"/>
      <c r="M98" s="6"/>
      <c r="N98" s="6"/>
      <c r="O98" s="5"/>
      <c r="P98" s="6"/>
      <c r="Q98" s="6"/>
      <c r="R98" s="6"/>
      <c r="S98" s="6"/>
      <c r="T98" s="6"/>
      <c r="U98" s="5"/>
      <c r="V98" s="6"/>
      <c r="W98" s="6"/>
      <c r="X98" s="70"/>
      <c r="Y98" s="70"/>
      <c r="Z98" s="70"/>
      <c r="AA98" s="70"/>
      <c r="AB98" s="70"/>
      <c r="AC98" s="70"/>
      <c r="AD98" s="71"/>
      <c r="AE98" s="71"/>
      <c r="AF98" s="81"/>
      <c r="AG98" s="7"/>
      <c r="AH98" s="7"/>
      <c r="AI98" s="7"/>
      <c r="AJ98" s="7"/>
      <c r="AK98" s="7"/>
      <c r="AL98" s="7"/>
      <c r="AM98" s="7"/>
      <c r="AN98" s="7"/>
      <c r="AO98" s="7"/>
      <c r="AP98" s="7"/>
      <c r="AQ98" s="7"/>
      <c r="AR98" s="61"/>
      <c r="AS98" s="61"/>
      <c r="AT98" s="61"/>
      <c r="AU98" s="7"/>
      <c r="AV98" s="7"/>
      <c r="AW98" s="7"/>
      <c r="AX98" s="7"/>
      <c r="AY98" s="7"/>
      <c r="AZ98" s="7"/>
      <c r="BA98" s="7"/>
      <c r="BB98" s="7"/>
      <c r="BC98" s="79"/>
      <c r="BD98" s="58"/>
      <c r="BE98" s="22" t="e">
        <f>VLOOKUP(A98,'Master List'!$K$37:$L$57,2,FALSE)</f>
        <v>#N/A</v>
      </c>
      <c r="BF98" s="22" t="e">
        <f>VLOOKUP(B98,'Master List'!$O$37:$P$124,2,FALSE)</f>
        <v>#N/A</v>
      </c>
      <c r="BG98" s="11" t="e">
        <f>VLOOKUP(A98,'Master List'!$K$37:$M$57,3,FALSE)</f>
        <v>#N/A</v>
      </c>
    </row>
    <row r="99" spans="1:59" ht="15" customHeight="1" thickBot="1" x14ac:dyDescent="0.3">
      <c r="A99" s="5"/>
      <c r="B99" s="5"/>
      <c r="C99" s="5"/>
      <c r="D99" s="5"/>
      <c r="E99" s="5"/>
      <c r="F99" s="5"/>
      <c r="G99" s="5"/>
      <c r="H99" s="5"/>
      <c r="I99" s="5"/>
      <c r="J99" s="5"/>
      <c r="K99" s="8"/>
      <c r="L99" s="57"/>
      <c r="M99" s="6"/>
      <c r="N99" s="6"/>
      <c r="O99" s="5"/>
      <c r="P99" s="6"/>
      <c r="Q99" s="6"/>
      <c r="R99" s="6"/>
      <c r="S99" s="6"/>
      <c r="T99" s="6"/>
      <c r="U99" s="5"/>
      <c r="V99" s="6"/>
      <c r="W99" s="6"/>
      <c r="X99" s="70"/>
      <c r="Y99" s="70"/>
      <c r="Z99" s="70"/>
      <c r="AA99" s="70"/>
      <c r="AB99" s="70"/>
      <c r="AC99" s="70"/>
      <c r="AD99" s="71"/>
      <c r="AE99" s="71"/>
      <c r="AF99" s="81"/>
      <c r="AG99" s="7"/>
      <c r="AH99" s="7"/>
      <c r="AI99" s="7"/>
      <c r="AJ99" s="7"/>
      <c r="AK99" s="7"/>
      <c r="AL99" s="7"/>
      <c r="AM99" s="7"/>
      <c r="AN99" s="7"/>
      <c r="AO99" s="7"/>
      <c r="AP99" s="7"/>
      <c r="AQ99" s="7"/>
      <c r="AR99" s="61"/>
      <c r="AS99" s="61"/>
      <c r="AT99" s="61"/>
      <c r="AU99" s="7"/>
      <c r="AV99" s="7"/>
      <c r="AW99" s="7"/>
      <c r="AX99" s="7"/>
      <c r="AY99" s="7"/>
      <c r="AZ99" s="7"/>
      <c r="BA99" s="7"/>
      <c r="BB99" s="7"/>
      <c r="BC99" s="79"/>
      <c r="BD99" s="58"/>
      <c r="BE99" s="22" t="e">
        <f>VLOOKUP(A99,'Master List'!$K$37:$L$57,2,FALSE)</f>
        <v>#N/A</v>
      </c>
      <c r="BF99" s="22" t="e">
        <f>VLOOKUP(B99,'Master List'!$O$37:$P$124,2,FALSE)</f>
        <v>#N/A</v>
      </c>
      <c r="BG99" s="11" t="e">
        <f>VLOOKUP(A99,'Master List'!$K$37:$M$57,3,FALSE)</f>
        <v>#N/A</v>
      </c>
    </row>
    <row r="100" spans="1:59" ht="15" customHeight="1" thickBot="1" x14ac:dyDescent="0.3">
      <c r="A100" s="5"/>
      <c r="B100" s="5"/>
      <c r="C100" s="5"/>
      <c r="D100" s="5"/>
      <c r="E100" s="5"/>
      <c r="F100" s="5"/>
      <c r="G100" s="5"/>
      <c r="H100" s="5"/>
      <c r="I100" s="5"/>
      <c r="J100" s="5"/>
      <c r="K100" s="8"/>
      <c r="L100" s="57"/>
      <c r="M100" s="6"/>
      <c r="N100" s="6"/>
      <c r="O100" s="5"/>
      <c r="P100" s="6"/>
      <c r="Q100" s="6"/>
      <c r="R100" s="6"/>
      <c r="S100" s="6"/>
      <c r="T100" s="6"/>
      <c r="U100" s="5"/>
      <c r="V100" s="6"/>
      <c r="W100" s="6"/>
      <c r="X100" s="70"/>
      <c r="Y100" s="70"/>
      <c r="Z100" s="70"/>
      <c r="AA100" s="70"/>
      <c r="AB100" s="70"/>
      <c r="AC100" s="70"/>
      <c r="AD100" s="71"/>
      <c r="AE100" s="71"/>
      <c r="AF100" s="81"/>
      <c r="AG100" s="7"/>
      <c r="AH100" s="7"/>
      <c r="AI100" s="7"/>
      <c r="AJ100" s="7"/>
      <c r="AK100" s="7"/>
      <c r="AL100" s="7"/>
      <c r="AM100" s="7"/>
      <c r="AN100" s="7"/>
      <c r="AO100" s="7"/>
      <c r="AP100" s="7"/>
      <c r="AQ100" s="7"/>
      <c r="AR100" s="61"/>
      <c r="AS100" s="61"/>
      <c r="AT100" s="61"/>
      <c r="AU100" s="7"/>
      <c r="AV100" s="7"/>
      <c r="AW100" s="7"/>
      <c r="AX100" s="7"/>
      <c r="AY100" s="7"/>
      <c r="AZ100" s="7"/>
      <c r="BA100" s="7"/>
      <c r="BB100" s="7"/>
      <c r="BC100" s="79"/>
      <c r="BD100" s="58"/>
      <c r="BE100" s="22" t="e">
        <f>VLOOKUP(A100,'Master List'!$K$37:$L$57,2,FALSE)</f>
        <v>#N/A</v>
      </c>
      <c r="BF100" s="22" t="e">
        <f>VLOOKUP(B100,'Master List'!$O$37:$P$124,2,FALSE)</f>
        <v>#N/A</v>
      </c>
      <c r="BG100" s="11" t="e">
        <f>VLOOKUP(A100,'Master List'!$K$37:$M$57,3,FALSE)</f>
        <v>#N/A</v>
      </c>
    </row>
    <row r="101" spans="1:59" ht="15" customHeight="1" thickBot="1" x14ac:dyDescent="0.3">
      <c r="A101" s="5"/>
      <c r="B101" s="5"/>
      <c r="C101" s="5"/>
      <c r="D101" s="5"/>
      <c r="E101" s="5"/>
      <c r="F101" s="5"/>
      <c r="G101" s="5"/>
      <c r="H101" s="5"/>
      <c r="I101" s="5"/>
      <c r="J101" s="5"/>
      <c r="K101" s="8"/>
      <c r="L101" s="57"/>
      <c r="M101" s="6"/>
      <c r="N101" s="6"/>
      <c r="O101" s="5"/>
      <c r="P101" s="6"/>
      <c r="Q101" s="6"/>
      <c r="R101" s="6"/>
      <c r="S101" s="6"/>
      <c r="T101" s="6"/>
      <c r="U101" s="5"/>
      <c r="V101" s="6"/>
      <c r="W101" s="6"/>
      <c r="X101" s="70"/>
      <c r="Y101" s="70"/>
      <c r="Z101" s="70"/>
      <c r="AA101" s="70"/>
      <c r="AB101" s="70"/>
      <c r="AC101" s="70"/>
      <c r="AD101" s="71"/>
      <c r="AE101" s="71"/>
      <c r="AF101" s="81"/>
      <c r="AG101" s="7"/>
      <c r="AH101" s="7"/>
      <c r="AI101" s="7"/>
      <c r="AJ101" s="7"/>
      <c r="AK101" s="7"/>
      <c r="AL101" s="7"/>
      <c r="AM101" s="7"/>
      <c r="AN101" s="7"/>
      <c r="AO101" s="7"/>
      <c r="AP101" s="7"/>
      <c r="AQ101" s="7"/>
      <c r="AR101" s="61"/>
      <c r="AS101" s="61"/>
      <c r="AT101" s="61"/>
      <c r="AU101" s="7"/>
      <c r="AV101" s="7"/>
      <c r="AW101" s="7"/>
      <c r="AX101" s="7"/>
      <c r="AY101" s="7"/>
      <c r="AZ101" s="7"/>
      <c r="BA101" s="7"/>
      <c r="BB101" s="7"/>
      <c r="BC101" s="79"/>
      <c r="BD101" s="58"/>
      <c r="BE101" s="22" t="e">
        <f>VLOOKUP(A101,'Master List'!$K$37:$L$57,2,FALSE)</f>
        <v>#N/A</v>
      </c>
      <c r="BF101" s="22" t="e">
        <f>VLOOKUP(B101,'Master List'!$O$37:$P$124,2,FALSE)</f>
        <v>#N/A</v>
      </c>
      <c r="BG101" s="11" t="e">
        <f>VLOOKUP(A101,'Master List'!$K$37:$M$57,3,FALSE)</f>
        <v>#N/A</v>
      </c>
    </row>
    <row r="102" spans="1:59" ht="15" customHeight="1" thickBot="1" x14ac:dyDescent="0.3">
      <c r="A102" s="5"/>
      <c r="B102" s="5"/>
      <c r="C102" s="5"/>
      <c r="D102" s="5"/>
      <c r="E102" s="5"/>
      <c r="F102" s="5"/>
      <c r="G102" s="5"/>
      <c r="H102" s="5"/>
      <c r="I102" s="5"/>
      <c r="J102" s="5"/>
      <c r="K102" s="8"/>
      <c r="L102" s="57"/>
      <c r="M102" s="6"/>
      <c r="N102" s="6"/>
      <c r="O102" s="5"/>
      <c r="P102" s="6"/>
      <c r="Q102" s="6"/>
      <c r="R102" s="6"/>
      <c r="S102" s="6"/>
      <c r="T102" s="6"/>
      <c r="U102" s="5"/>
      <c r="V102" s="6"/>
      <c r="W102" s="6"/>
      <c r="X102" s="70"/>
      <c r="Y102" s="70"/>
      <c r="Z102" s="70"/>
      <c r="AA102" s="70"/>
      <c r="AB102" s="70"/>
      <c r="AC102" s="70"/>
      <c r="AD102" s="71"/>
      <c r="AE102" s="71"/>
      <c r="AF102" s="81"/>
      <c r="AG102" s="7"/>
      <c r="AH102" s="7"/>
      <c r="AI102" s="7"/>
      <c r="AJ102" s="7"/>
      <c r="AK102" s="7"/>
      <c r="AL102" s="7"/>
      <c r="AM102" s="7"/>
      <c r="AN102" s="7"/>
      <c r="AO102" s="7"/>
      <c r="AP102" s="7"/>
      <c r="AQ102" s="7"/>
      <c r="AR102" s="61"/>
      <c r="AS102" s="61"/>
      <c r="AT102" s="61"/>
      <c r="AU102" s="7"/>
      <c r="AV102" s="7"/>
      <c r="AW102" s="7"/>
      <c r="AX102" s="7"/>
      <c r="AY102" s="7"/>
      <c r="AZ102" s="7"/>
      <c r="BA102" s="7"/>
      <c r="BB102" s="7"/>
      <c r="BC102" s="79"/>
      <c r="BD102" s="58"/>
      <c r="BE102" s="22" t="e">
        <f>VLOOKUP(A102,'Master List'!$K$37:$L$57,2,FALSE)</f>
        <v>#N/A</v>
      </c>
      <c r="BF102" s="22" t="e">
        <f>VLOOKUP(B102,'Master List'!$O$37:$P$124,2,FALSE)</f>
        <v>#N/A</v>
      </c>
      <c r="BG102" s="11" t="e">
        <f>VLOOKUP(A102,'Master List'!$K$37:$M$57,3,FALSE)</f>
        <v>#N/A</v>
      </c>
    </row>
    <row r="103" spans="1:59" ht="15" customHeight="1" thickBot="1" x14ac:dyDescent="0.3">
      <c r="A103" s="5"/>
      <c r="B103" s="5"/>
      <c r="C103" s="5"/>
      <c r="D103" s="5"/>
      <c r="E103" s="5"/>
      <c r="F103" s="5"/>
      <c r="G103" s="5"/>
      <c r="H103" s="5"/>
      <c r="I103" s="5"/>
      <c r="J103" s="5"/>
      <c r="K103" s="8"/>
      <c r="L103" s="57"/>
      <c r="M103" s="6"/>
      <c r="N103" s="6"/>
      <c r="O103" s="5"/>
      <c r="P103" s="6"/>
      <c r="Q103" s="6"/>
      <c r="R103" s="6"/>
      <c r="S103" s="6"/>
      <c r="T103" s="6"/>
      <c r="U103" s="5"/>
      <c r="V103" s="6"/>
      <c r="W103" s="6"/>
      <c r="X103" s="70"/>
      <c r="Y103" s="70"/>
      <c r="Z103" s="70"/>
      <c r="AA103" s="70"/>
      <c r="AB103" s="70"/>
      <c r="AC103" s="70"/>
      <c r="AD103" s="71"/>
      <c r="AE103" s="71"/>
      <c r="AF103" s="81"/>
      <c r="AG103" s="7"/>
      <c r="AH103" s="7"/>
      <c r="AI103" s="7"/>
      <c r="AJ103" s="7"/>
      <c r="AK103" s="7"/>
      <c r="AL103" s="7"/>
      <c r="AM103" s="7"/>
      <c r="AN103" s="7"/>
      <c r="AO103" s="7"/>
      <c r="AP103" s="7"/>
      <c r="AQ103" s="7"/>
      <c r="AR103" s="61"/>
      <c r="AS103" s="61"/>
      <c r="AT103" s="61"/>
      <c r="AU103" s="7"/>
      <c r="AV103" s="7"/>
      <c r="AW103" s="7"/>
      <c r="AX103" s="7"/>
      <c r="AY103" s="7"/>
      <c r="AZ103" s="7"/>
      <c r="BA103" s="7"/>
      <c r="BB103" s="7"/>
      <c r="BC103" s="79"/>
      <c r="BD103" s="58"/>
      <c r="BE103" s="22" t="e">
        <f>VLOOKUP(A103,'Master List'!$K$37:$L$57,2,FALSE)</f>
        <v>#N/A</v>
      </c>
      <c r="BF103" s="22" t="e">
        <f>VLOOKUP(B103,'Master List'!$O$37:$P$124,2,FALSE)</f>
        <v>#N/A</v>
      </c>
      <c r="BG103" s="11" t="e">
        <f>VLOOKUP(A103,'Master List'!$K$37:$M$57,3,FALSE)</f>
        <v>#N/A</v>
      </c>
    </row>
    <row r="104" spans="1:59" ht="15" customHeight="1" thickBot="1" x14ac:dyDescent="0.3">
      <c r="A104" s="5"/>
      <c r="B104" s="5"/>
      <c r="C104" s="5"/>
      <c r="D104" s="5"/>
      <c r="E104" s="5"/>
      <c r="F104" s="5"/>
      <c r="G104" s="5"/>
      <c r="H104" s="5"/>
      <c r="I104" s="5"/>
      <c r="J104" s="5"/>
      <c r="K104" s="8"/>
      <c r="L104" s="57"/>
      <c r="M104" s="6"/>
      <c r="N104" s="6"/>
      <c r="O104" s="5"/>
      <c r="P104" s="6"/>
      <c r="Q104" s="6"/>
      <c r="R104" s="6"/>
      <c r="S104" s="6"/>
      <c r="T104" s="6"/>
      <c r="U104" s="5"/>
      <c r="V104" s="6"/>
      <c r="W104" s="6"/>
      <c r="X104" s="70"/>
      <c r="Y104" s="70"/>
      <c r="Z104" s="70"/>
      <c r="AA104" s="70"/>
      <c r="AB104" s="70"/>
      <c r="AC104" s="70"/>
      <c r="AD104" s="71"/>
      <c r="AE104" s="71"/>
      <c r="AF104" s="81"/>
      <c r="AG104" s="7"/>
      <c r="AH104" s="7"/>
      <c r="AI104" s="7"/>
      <c r="AJ104" s="7"/>
      <c r="AK104" s="7"/>
      <c r="AL104" s="7"/>
      <c r="AM104" s="7"/>
      <c r="AN104" s="7"/>
      <c r="AO104" s="7"/>
      <c r="AP104" s="7"/>
      <c r="AQ104" s="7"/>
      <c r="AR104" s="61"/>
      <c r="AS104" s="61"/>
      <c r="AT104" s="61"/>
      <c r="AU104" s="7"/>
      <c r="AV104" s="7"/>
      <c r="AW104" s="7"/>
      <c r="AX104" s="7"/>
      <c r="AY104" s="7"/>
      <c r="AZ104" s="7"/>
      <c r="BA104" s="7"/>
      <c r="BB104" s="7"/>
      <c r="BC104" s="79"/>
      <c r="BD104" s="58"/>
      <c r="BE104" s="22" t="e">
        <f>VLOOKUP(A104,'Master List'!$K$37:$L$57,2,FALSE)</f>
        <v>#N/A</v>
      </c>
      <c r="BF104" s="22" t="e">
        <f>VLOOKUP(B104,'Master List'!$O$37:$P$124,2,FALSE)</f>
        <v>#N/A</v>
      </c>
      <c r="BG104" s="11" t="e">
        <f>VLOOKUP(A104,'Master List'!$K$37:$M$57,3,FALSE)</f>
        <v>#N/A</v>
      </c>
    </row>
    <row r="105" spans="1:59" ht="15" customHeight="1" thickBot="1" x14ac:dyDescent="0.3">
      <c r="A105" s="5"/>
      <c r="B105" s="5"/>
      <c r="C105" s="5"/>
      <c r="D105" s="5"/>
      <c r="E105" s="5"/>
      <c r="F105" s="5"/>
      <c r="G105" s="5"/>
      <c r="H105" s="5"/>
      <c r="I105" s="5"/>
      <c r="J105" s="5"/>
      <c r="K105" s="8"/>
      <c r="L105" s="57"/>
      <c r="M105" s="6"/>
      <c r="N105" s="6"/>
      <c r="O105" s="5"/>
      <c r="P105" s="6"/>
      <c r="Q105" s="6"/>
      <c r="R105" s="6"/>
      <c r="S105" s="6"/>
      <c r="T105" s="6"/>
      <c r="U105" s="5"/>
      <c r="V105" s="6"/>
      <c r="W105" s="6"/>
      <c r="X105" s="70"/>
      <c r="Y105" s="70"/>
      <c r="Z105" s="70"/>
      <c r="AA105" s="70"/>
      <c r="AB105" s="70"/>
      <c r="AC105" s="70"/>
      <c r="AD105" s="71"/>
      <c r="AE105" s="71"/>
      <c r="AF105" s="81"/>
      <c r="AG105" s="7"/>
      <c r="AH105" s="7"/>
      <c r="AI105" s="7"/>
      <c r="AJ105" s="7"/>
      <c r="AK105" s="7"/>
      <c r="AL105" s="7"/>
      <c r="AM105" s="7"/>
      <c r="AN105" s="7"/>
      <c r="AO105" s="7"/>
      <c r="AP105" s="7"/>
      <c r="AQ105" s="7"/>
      <c r="AR105" s="61"/>
      <c r="AS105" s="61"/>
      <c r="AT105" s="61"/>
      <c r="AU105" s="7"/>
      <c r="AV105" s="7"/>
      <c r="AW105" s="7"/>
      <c r="AX105" s="7"/>
      <c r="AY105" s="7"/>
      <c r="AZ105" s="7"/>
      <c r="BA105" s="7"/>
      <c r="BB105" s="7"/>
      <c r="BC105" s="79"/>
      <c r="BD105" s="58"/>
      <c r="BE105" s="22" t="e">
        <f>VLOOKUP(A105,'Master List'!$K$37:$L$57,2,FALSE)</f>
        <v>#N/A</v>
      </c>
      <c r="BF105" s="22" t="e">
        <f>VLOOKUP(B105,'Master List'!$O$37:$P$124,2,FALSE)</f>
        <v>#N/A</v>
      </c>
      <c r="BG105" s="11" t="e">
        <f>VLOOKUP(A105,'Master List'!$K$37:$M$57,3,FALSE)</f>
        <v>#N/A</v>
      </c>
    </row>
    <row r="106" spans="1:59" ht="15" customHeight="1" thickBot="1" x14ac:dyDescent="0.3">
      <c r="A106" s="5"/>
      <c r="B106" s="5"/>
      <c r="C106" s="5"/>
      <c r="D106" s="5"/>
      <c r="E106" s="5"/>
      <c r="F106" s="5"/>
      <c r="G106" s="5"/>
      <c r="H106" s="5"/>
      <c r="I106" s="5"/>
      <c r="J106" s="5"/>
      <c r="K106" s="8"/>
      <c r="L106" s="57"/>
      <c r="M106" s="6"/>
      <c r="N106" s="6"/>
      <c r="O106" s="5"/>
      <c r="P106" s="6"/>
      <c r="Q106" s="6"/>
      <c r="R106" s="6"/>
      <c r="S106" s="6"/>
      <c r="T106" s="6"/>
      <c r="U106" s="5"/>
      <c r="V106" s="6"/>
      <c r="W106" s="6"/>
      <c r="X106" s="70"/>
      <c r="Y106" s="70"/>
      <c r="Z106" s="70"/>
      <c r="AA106" s="70"/>
      <c r="AB106" s="70"/>
      <c r="AC106" s="70"/>
      <c r="AD106" s="71"/>
      <c r="AE106" s="71"/>
      <c r="AF106" s="81"/>
      <c r="AG106" s="7"/>
      <c r="AH106" s="7"/>
      <c r="AI106" s="7"/>
      <c r="AJ106" s="7"/>
      <c r="AK106" s="7"/>
      <c r="AL106" s="7"/>
      <c r="AM106" s="7"/>
      <c r="AN106" s="7"/>
      <c r="AO106" s="7"/>
      <c r="AP106" s="7"/>
      <c r="AQ106" s="7"/>
      <c r="AR106" s="61"/>
      <c r="AS106" s="61"/>
      <c r="AT106" s="61"/>
      <c r="AU106" s="7"/>
      <c r="AV106" s="7"/>
      <c r="AW106" s="7"/>
      <c r="AX106" s="7"/>
      <c r="AY106" s="7"/>
      <c r="AZ106" s="7"/>
      <c r="BA106" s="7"/>
      <c r="BB106" s="7"/>
      <c r="BC106" s="79"/>
      <c r="BD106" s="58"/>
      <c r="BE106" s="22" t="e">
        <f>VLOOKUP(A106,'Master List'!$K$37:$L$57,2,FALSE)</f>
        <v>#N/A</v>
      </c>
      <c r="BF106" s="22" t="e">
        <f>VLOOKUP(B106,'Master List'!$O$37:$P$124,2,FALSE)</f>
        <v>#N/A</v>
      </c>
      <c r="BG106" s="11" t="e">
        <f>VLOOKUP(A106,'Master List'!$K$37:$M$57,3,FALSE)</f>
        <v>#N/A</v>
      </c>
    </row>
    <row r="107" spans="1:59" ht="15" customHeight="1" thickBot="1" x14ac:dyDescent="0.3">
      <c r="A107" s="5"/>
      <c r="B107" s="5"/>
      <c r="C107" s="5"/>
      <c r="D107" s="5"/>
      <c r="E107" s="5"/>
      <c r="F107" s="5"/>
      <c r="G107" s="5"/>
      <c r="H107" s="5"/>
      <c r="I107" s="5"/>
      <c r="J107" s="5"/>
      <c r="K107" s="8"/>
      <c r="L107" s="57"/>
      <c r="M107" s="6"/>
      <c r="N107" s="6"/>
      <c r="O107" s="5"/>
      <c r="P107" s="6"/>
      <c r="Q107" s="6"/>
      <c r="R107" s="6"/>
      <c r="S107" s="6"/>
      <c r="T107" s="6"/>
      <c r="U107" s="5"/>
      <c r="V107" s="6"/>
      <c r="W107" s="6"/>
      <c r="X107" s="70"/>
      <c r="Y107" s="70"/>
      <c r="Z107" s="70"/>
      <c r="AA107" s="70"/>
      <c r="AB107" s="70"/>
      <c r="AC107" s="70"/>
      <c r="AD107" s="71"/>
      <c r="AE107" s="71"/>
      <c r="AF107" s="81"/>
      <c r="AG107" s="7"/>
      <c r="AH107" s="7"/>
      <c r="AI107" s="7"/>
      <c r="AJ107" s="7"/>
      <c r="AK107" s="7"/>
      <c r="AL107" s="7"/>
      <c r="AM107" s="7"/>
      <c r="AN107" s="7"/>
      <c r="AO107" s="7"/>
      <c r="AP107" s="7"/>
      <c r="AQ107" s="7"/>
      <c r="AR107" s="61"/>
      <c r="AS107" s="61"/>
      <c r="AT107" s="61"/>
      <c r="AU107" s="7"/>
      <c r="AV107" s="7"/>
      <c r="AW107" s="7"/>
      <c r="AX107" s="7"/>
      <c r="AY107" s="7"/>
      <c r="AZ107" s="7"/>
      <c r="BA107" s="7"/>
      <c r="BB107" s="7"/>
      <c r="BC107" s="79"/>
      <c r="BD107" s="58"/>
      <c r="BE107" s="22" t="e">
        <f>VLOOKUP(A107,'Master List'!$K$37:$L$57,2,FALSE)</f>
        <v>#N/A</v>
      </c>
      <c r="BF107" s="22" t="e">
        <f>VLOOKUP(B107,'Master List'!$O$37:$P$124,2,FALSE)</f>
        <v>#N/A</v>
      </c>
      <c r="BG107" s="11" t="e">
        <f>VLOOKUP(A107,'Master List'!$K$37:$M$57,3,FALSE)</f>
        <v>#N/A</v>
      </c>
    </row>
    <row r="108" spans="1:59" ht="15" customHeight="1" thickBot="1" x14ac:dyDescent="0.3">
      <c r="A108" s="5"/>
      <c r="B108" s="5"/>
      <c r="C108" s="5"/>
      <c r="D108" s="5"/>
      <c r="E108" s="5"/>
      <c r="F108" s="5"/>
      <c r="G108" s="5"/>
      <c r="H108" s="5"/>
      <c r="I108" s="5"/>
      <c r="J108" s="5"/>
      <c r="K108" s="8"/>
      <c r="L108" s="57"/>
      <c r="M108" s="6"/>
      <c r="N108" s="6"/>
      <c r="O108" s="5"/>
      <c r="P108" s="6"/>
      <c r="Q108" s="6"/>
      <c r="R108" s="6"/>
      <c r="S108" s="6"/>
      <c r="T108" s="6"/>
      <c r="U108" s="5"/>
      <c r="V108" s="6"/>
      <c r="W108" s="6"/>
      <c r="X108" s="70"/>
      <c r="Y108" s="70"/>
      <c r="Z108" s="70"/>
      <c r="AA108" s="70"/>
      <c r="AB108" s="70"/>
      <c r="AC108" s="70"/>
      <c r="AD108" s="71"/>
      <c r="AE108" s="71"/>
      <c r="AF108" s="81"/>
      <c r="AG108" s="7"/>
      <c r="AH108" s="7"/>
      <c r="AI108" s="7"/>
      <c r="AJ108" s="7"/>
      <c r="AK108" s="7"/>
      <c r="AL108" s="7"/>
      <c r="AM108" s="7"/>
      <c r="AN108" s="7"/>
      <c r="AO108" s="7"/>
      <c r="AP108" s="7"/>
      <c r="AQ108" s="7"/>
      <c r="AR108" s="61"/>
      <c r="AS108" s="61"/>
      <c r="AT108" s="61"/>
      <c r="AU108" s="7"/>
      <c r="AV108" s="7"/>
      <c r="AW108" s="7"/>
      <c r="AX108" s="7"/>
      <c r="AY108" s="7"/>
      <c r="AZ108" s="7"/>
      <c r="BA108" s="7"/>
      <c r="BB108" s="7"/>
      <c r="BC108" s="79"/>
      <c r="BD108" s="58"/>
      <c r="BE108" s="22" t="e">
        <f>VLOOKUP(A108,'Master List'!$K$37:$L$57,2,FALSE)</f>
        <v>#N/A</v>
      </c>
      <c r="BF108" s="22" t="e">
        <f>VLOOKUP(B108,'Master List'!$O$37:$P$124,2,FALSE)</f>
        <v>#N/A</v>
      </c>
      <c r="BG108" s="11" t="e">
        <f>VLOOKUP(A108,'Master List'!$K$37:$M$57,3,FALSE)</f>
        <v>#N/A</v>
      </c>
    </row>
    <row r="109" spans="1:59" ht="15" customHeight="1" thickBot="1" x14ac:dyDescent="0.3">
      <c r="A109" s="5"/>
      <c r="B109" s="5"/>
      <c r="C109" s="5"/>
      <c r="D109" s="5"/>
      <c r="E109" s="5"/>
      <c r="F109" s="5"/>
      <c r="G109" s="5"/>
      <c r="H109" s="5"/>
      <c r="I109" s="5"/>
      <c r="J109" s="5"/>
      <c r="K109" s="8"/>
      <c r="L109" s="57"/>
      <c r="M109" s="6"/>
      <c r="N109" s="6"/>
      <c r="O109" s="5"/>
      <c r="P109" s="6"/>
      <c r="Q109" s="6"/>
      <c r="R109" s="6"/>
      <c r="S109" s="6"/>
      <c r="T109" s="6"/>
      <c r="U109" s="5"/>
      <c r="V109" s="6"/>
      <c r="W109" s="6"/>
      <c r="X109" s="70"/>
      <c r="Y109" s="70"/>
      <c r="Z109" s="70"/>
      <c r="AA109" s="70"/>
      <c r="AB109" s="70"/>
      <c r="AC109" s="70"/>
      <c r="AD109" s="71"/>
      <c r="AE109" s="71"/>
      <c r="AF109" s="81"/>
      <c r="AG109" s="7"/>
      <c r="AH109" s="7"/>
      <c r="AI109" s="7"/>
      <c r="AJ109" s="7"/>
      <c r="AK109" s="7"/>
      <c r="AL109" s="7"/>
      <c r="AM109" s="7"/>
      <c r="AN109" s="7"/>
      <c r="AO109" s="7"/>
      <c r="AP109" s="7"/>
      <c r="AQ109" s="7"/>
      <c r="AR109" s="61"/>
      <c r="AS109" s="61"/>
      <c r="AT109" s="61"/>
      <c r="AU109" s="7"/>
      <c r="AV109" s="7"/>
      <c r="AW109" s="7"/>
      <c r="AX109" s="7"/>
      <c r="AY109" s="7"/>
      <c r="AZ109" s="7"/>
      <c r="BA109" s="7"/>
      <c r="BB109" s="7"/>
      <c r="BC109" s="79"/>
      <c r="BD109" s="58"/>
      <c r="BE109" s="22" t="e">
        <f>VLOOKUP(A109,'Master List'!$K$37:$L$57,2,FALSE)</f>
        <v>#N/A</v>
      </c>
      <c r="BF109" s="22" t="e">
        <f>VLOOKUP(B109,'Master List'!$O$37:$P$124,2,FALSE)</f>
        <v>#N/A</v>
      </c>
      <c r="BG109" s="11" t="e">
        <f>VLOOKUP(A109,'Master List'!$K$37:$M$57,3,FALSE)</f>
        <v>#N/A</v>
      </c>
    </row>
    <row r="110" spans="1:59" ht="15" customHeight="1" thickBot="1" x14ac:dyDescent="0.3">
      <c r="A110" s="5"/>
      <c r="B110" s="5"/>
      <c r="C110" s="5"/>
      <c r="D110" s="5"/>
      <c r="E110" s="5"/>
      <c r="F110" s="5"/>
      <c r="G110" s="5"/>
      <c r="H110" s="5"/>
      <c r="I110" s="5"/>
      <c r="J110" s="5"/>
      <c r="K110" s="8"/>
      <c r="L110" s="57"/>
      <c r="M110" s="6"/>
      <c r="N110" s="6"/>
      <c r="O110" s="5"/>
      <c r="P110" s="6"/>
      <c r="Q110" s="6"/>
      <c r="R110" s="6"/>
      <c r="S110" s="6"/>
      <c r="T110" s="6"/>
      <c r="U110" s="5"/>
      <c r="V110" s="6"/>
      <c r="W110" s="6"/>
      <c r="X110" s="70"/>
      <c r="Y110" s="70"/>
      <c r="Z110" s="70"/>
      <c r="AA110" s="70"/>
      <c r="AB110" s="70"/>
      <c r="AC110" s="70"/>
      <c r="AD110" s="71"/>
      <c r="AE110" s="71"/>
      <c r="AF110" s="81"/>
      <c r="AG110" s="7"/>
      <c r="AH110" s="7"/>
      <c r="AI110" s="7"/>
      <c r="AJ110" s="7"/>
      <c r="AK110" s="7"/>
      <c r="AL110" s="7"/>
      <c r="AM110" s="7"/>
      <c r="AN110" s="7"/>
      <c r="AO110" s="7"/>
      <c r="AP110" s="7"/>
      <c r="AQ110" s="7"/>
      <c r="AR110" s="61"/>
      <c r="AS110" s="61"/>
      <c r="AT110" s="61"/>
      <c r="AU110" s="7"/>
      <c r="AV110" s="7"/>
      <c r="AW110" s="7"/>
      <c r="AX110" s="7"/>
      <c r="AY110" s="7"/>
      <c r="AZ110" s="7"/>
      <c r="BA110" s="7"/>
      <c r="BB110" s="7"/>
      <c r="BC110" s="79"/>
      <c r="BD110" s="58"/>
      <c r="BE110" s="22" t="e">
        <f>VLOOKUP(A110,'Master List'!$K$37:$L$57,2,FALSE)</f>
        <v>#N/A</v>
      </c>
      <c r="BF110" s="22" t="e">
        <f>VLOOKUP(B110,'Master List'!$O$37:$P$124,2,FALSE)</f>
        <v>#N/A</v>
      </c>
      <c r="BG110" s="11" t="e">
        <f>VLOOKUP(A110,'Master List'!$K$37:$M$57,3,FALSE)</f>
        <v>#N/A</v>
      </c>
    </row>
    <row r="111" spans="1:59" ht="15" customHeight="1" thickBot="1" x14ac:dyDescent="0.3">
      <c r="A111" s="5"/>
      <c r="B111" s="5"/>
      <c r="C111" s="5"/>
      <c r="D111" s="5"/>
      <c r="E111" s="5"/>
      <c r="F111" s="5"/>
      <c r="G111" s="5"/>
      <c r="H111" s="5"/>
      <c r="I111" s="5"/>
      <c r="J111" s="5"/>
      <c r="K111" s="8"/>
      <c r="L111" s="57"/>
      <c r="M111" s="6"/>
      <c r="N111" s="6"/>
      <c r="O111" s="5"/>
      <c r="P111" s="6"/>
      <c r="Q111" s="6"/>
      <c r="R111" s="6"/>
      <c r="S111" s="6"/>
      <c r="T111" s="6"/>
      <c r="U111" s="5"/>
      <c r="V111" s="6"/>
      <c r="W111" s="6"/>
      <c r="X111" s="70"/>
      <c r="Y111" s="70"/>
      <c r="Z111" s="70"/>
      <c r="AA111" s="70"/>
      <c r="AB111" s="70"/>
      <c r="AC111" s="70"/>
      <c r="AD111" s="71"/>
      <c r="AE111" s="71"/>
      <c r="AF111" s="81"/>
      <c r="AG111" s="7"/>
      <c r="AH111" s="7"/>
      <c r="AI111" s="7"/>
      <c r="AJ111" s="7"/>
      <c r="AK111" s="7"/>
      <c r="AL111" s="7"/>
      <c r="AM111" s="7"/>
      <c r="AN111" s="7"/>
      <c r="AO111" s="7"/>
      <c r="AP111" s="7"/>
      <c r="AQ111" s="7"/>
      <c r="AR111" s="61"/>
      <c r="AS111" s="61"/>
      <c r="AT111" s="61"/>
      <c r="AU111" s="7"/>
      <c r="AV111" s="7"/>
      <c r="AW111" s="7"/>
      <c r="AX111" s="7"/>
      <c r="AY111" s="7"/>
      <c r="AZ111" s="7"/>
      <c r="BA111" s="7"/>
      <c r="BB111" s="7"/>
      <c r="BC111" s="79"/>
      <c r="BD111" s="58"/>
      <c r="BE111" s="22" t="e">
        <f>VLOOKUP(A111,'Master List'!$K$37:$L$57,2,FALSE)</f>
        <v>#N/A</v>
      </c>
      <c r="BF111" s="22" t="e">
        <f>VLOOKUP(B111,'Master List'!$O$37:$P$124,2,FALSE)</f>
        <v>#N/A</v>
      </c>
      <c r="BG111" s="11" t="e">
        <f>VLOOKUP(A111,'Master List'!$K$37:$M$57,3,FALSE)</f>
        <v>#N/A</v>
      </c>
    </row>
    <row r="112" spans="1:59" ht="15" customHeight="1" thickBot="1" x14ac:dyDescent="0.3">
      <c r="A112" s="5"/>
      <c r="B112" s="5"/>
      <c r="C112" s="5"/>
      <c r="D112" s="5"/>
      <c r="E112" s="5"/>
      <c r="F112" s="5"/>
      <c r="G112" s="5"/>
      <c r="H112" s="5"/>
      <c r="I112" s="5"/>
      <c r="J112" s="5"/>
      <c r="K112" s="8"/>
      <c r="L112" s="57"/>
      <c r="M112" s="6"/>
      <c r="N112" s="6"/>
      <c r="O112" s="5"/>
      <c r="P112" s="6"/>
      <c r="Q112" s="6"/>
      <c r="R112" s="6"/>
      <c r="S112" s="6"/>
      <c r="T112" s="6"/>
      <c r="U112" s="5"/>
      <c r="V112" s="6"/>
      <c r="W112" s="6"/>
      <c r="X112" s="70"/>
      <c r="Y112" s="70"/>
      <c r="Z112" s="70"/>
      <c r="AA112" s="70"/>
      <c r="AB112" s="70"/>
      <c r="AC112" s="70"/>
      <c r="AD112" s="71"/>
      <c r="AE112" s="71"/>
      <c r="AF112" s="81"/>
      <c r="AG112" s="7"/>
      <c r="AH112" s="7"/>
      <c r="AI112" s="7"/>
      <c r="AJ112" s="7"/>
      <c r="AK112" s="7"/>
      <c r="AL112" s="7"/>
      <c r="AM112" s="7"/>
      <c r="AN112" s="7"/>
      <c r="AO112" s="7"/>
      <c r="AP112" s="7"/>
      <c r="AQ112" s="7"/>
      <c r="AR112" s="61"/>
      <c r="AS112" s="61"/>
      <c r="AT112" s="61"/>
      <c r="AU112" s="7"/>
      <c r="AV112" s="7"/>
      <c r="AW112" s="7"/>
      <c r="AX112" s="7"/>
      <c r="AY112" s="7"/>
      <c r="AZ112" s="7"/>
      <c r="BA112" s="7"/>
      <c r="BB112" s="7"/>
      <c r="BC112" s="79"/>
      <c r="BD112" s="58"/>
      <c r="BE112" s="22" t="e">
        <f>VLOOKUP(A112,'Master List'!$K$37:$L$57,2,FALSE)</f>
        <v>#N/A</v>
      </c>
      <c r="BF112" s="22" t="e">
        <f>VLOOKUP(B112,'Master List'!$O$37:$P$124,2,FALSE)</f>
        <v>#N/A</v>
      </c>
      <c r="BG112" s="11" t="e">
        <f>VLOOKUP(A112,'Master List'!$K$37:$M$57,3,FALSE)</f>
        <v>#N/A</v>
      </c>
    </row>
    <row r="113" spans="1:59" ht="15" customHeight="1" thickBot="1" x14ac:dyDescent="0.3">
      <c r="A113" s="5"/>
      <c r="B113" s="5"/>
      <c r="C113" s="5"/>
      <c r="D113" s="5"/>
      <c r="E113" s="5"/>
      <c r="F113" s="5"/>
      <c r="G113" s="5"/>
      <c r="H113" s="5"/>
      <c r="I113" s="5"/>
      <c r="J113" s="5"/>
      <c r="K113" s="8"/>
      <c r="L113" s="57"/>
      <c r="M113" s="6"/>
      <c r="N113" s="6"/>
      <c r="O113" s="5"/>
      <c r="P113" s="6"/>
      <c r="Q113" s="6"/>
      <c r="R113" s="6"/>
      <c r="S113" s="6"/>
      <c r="T113" s="6"/>
      <c r="U113" s="5"/>
      <c r="V113" s="6"/>
      <c r="W113" s="6"/>
      <c r="X113" s="70"/>
      <c r="Y113" s="70"/>
      <c r="Z113" s="70"/>
      <c r="AA113" s="70"/>
      <c r="AB113" s="70"/>
      <c r="AC113" s="70"/>
      <c r="AD113" s="71"/>
      <c r="AE113" s="71"/>
      <c r="AF113" s="81"/>
      <c r="AG113" s="7"/>
      <c r="AH113" s="7"/>
      <c r="AI113" s="7"/>
      <c r="AJ113" s="7"/>
      <c r="AK113" s="7"/>
      <c r="AL113" s="7"/>
      <c r="AM113" s="7"/>
      <c r="AN113" s="7"/>
      <c r="AO113" s="7"/>
      <c r="AP113" s="7"/>
      <c r="AQ113" s="7"/>
      <c r="AR113" s="61"/>
      <c r="AS113" s="61"/>
      <c r="AT113" s="61"/>
      <c r="AU113" s="7"/>
      <c r="AV113" s="7"/>
      <c r="AW113" s="7"/>
      <c r="AX113" s="7"/>
      <c r="AY113" s="7"/>
      <c r="AZ113" s="7"/>
      <c r="BA113" s="7"/>
      <c r="BB113" s="7"/>
      <c r="BC113" s="79"/>
      <c r="BD113" s="58"/>
      <c r="BE113" s="22" t="e">
        <f>VLOOKUP(A113,'Master List'!$K$37:$L$57,2,FALSE)</f>
        <v>#N/A</v>
      </c>
      <c r="BF113" s="22" t="e">
        <f>VLOOKUP(B113,'Master List'!$O$37:$P$124,2,FALSE)</f>
        <v>#N/A</v>
      </c>
      <c r="BG113" s="11" t="e">
        <f>VLOOKUP(A113,'Master List'!$K$37:$M$57,3,FALSE)</f>
        <v>#N/A</v>
      </c>
    </row>
    <row r="114" spans="1:59" ht="15" customHeight="1" thickBot="1" x14ac:dyDescent="0.3">
      <c r="A114" s="5"/>
      <c r="B114" s="5"/>
      <c r="C114" s="5"/>
      <c r="D114" s="5"/>
      <c r="E114" s="5"/>
      <c r="F114" s="5"/>
      <c r="G114" s="5"/>
      <c r="H114" s="5"/>
      <c r="I114" s="5"/>
      <c r="J114" s="5"/>
      <c r="K114" s="8"/>
      <c r="L114" s="57"/>
      <c r="M114" s="6"/>
      <c r="N114" s="6"/>
      <c r="O114" s="5"/>
      <c r="P114" s="6"/>
      <c r="Q114" s="6"/>
      <c r="R114" s="6"/>
      <c r="S114" s="6"/>
      <c r="T114" s="6"/>
      <c r="U114" s="5"/>
      <c r="V114" s="6"/>
      <c r="W114" s="6"/>
      <c r="X114" s="70"/>
      <c r="Y114" s="70"/>
      <c r="Z114" s="70"/>
      <c r="AA114" s="70"/>
      <c r="AB114" s="70"/>
      <c r="AC114" s="70"/>
      <c r="AD114" s="71"/>
      <c r="AE114" s="71"/>
      <c r="AF114" s="81"/>
      <c r="AG114" s="7"/>
      <c r="AH114" s="7"/>
      <c r="AI114" s="7"/>
      <c r="AJ114" s="7"/>
      <c r="AK114" s="7"/>
      <c r="AL114" s="7"/>
      <c r="AM114" s="7"/>
      <c r="AN114" s="7"/>
      <c r="AO114" s="7"/>
      <c r="AP114" s="7"/>
      <c r="AQ114" s="7"/>
      <c r="AR114" s="61"/>
      <c r="AS114" s="61"/>
      <c r="AT114" s="61"/>
      <c r="AU114" s="7"/>
      <c r="AV114" s="7"/>
      <c r="AW114" s="7"/>
      <c r="AX114" s="7"/>
      <c r="AY114" s="7"/>
      <c r="AZ114" s="7"/>
      <c r="BA114" s="7"/>
      <c r="BB114" s="7"/>
      <c r="BC114" s="79"/>
      <c r="BD114" s="58"/>
      <c r="BE114" s="22" t="e">
        <f>VLOOKUP(A114,'Master List'!$K$37:$L$57,2,FALSE)</f>
        <v>#N/A</v>
      </c>
      <c r="BF114" s="22" t="e">
        <f>VLOOKUP(B114,'Master List'!$O$37:$P$124,2,FALSE)</f>
        <v>#N/A</v>
      </c>
      <c r="BG114" s="11" t="e">
        <f>VLOOKUP(A114,'Master List'!$K$37:$M$57,3,FALSE)</f>
        <v>#N/A</v>
      </c>
    </row>
    <row r="115" spans="1:59" ht="15" customHeight="1" thickBot="1" x14ac:dyDescent="0.3">
      <c r="A115" s="5"/>
      <c r="B115" s="5"/>
      <c r="C115" s="5"/>
      <c r="D115" s="5"/>
      <c r="E115" s="5"/>
      <c r="F115" s="5"/>
      <c r="G115" s="5"/>
      <c r="H115" s="5"/>
      <c r="I115" s="5"/>
      <c r="J115" s="5"/>
      <c r="K115" s="8"/>
      <c r="L115" s="57"/>
      <c r="M115" s="6"/>
      <c r="N115" s="6"/>
      <c r="O115" s="5"/>
      <c r="P115" s="6"/>
      <c r="Q115" s="6"/>
      <c r="R115" s="6"/>
      <c r="S115" s="6"/>
      <c r="T115" s="6"/>
      <c r="U115" s="5"/>
      <c r="V115" s="6"/>
      <c r="W115" s="6"/>
      <c r="X115" s="70"/>
      <c r="Y115" s="70"/>
      <c r="Z115" s="70"/>
      <c r="AA115" s="70"/>
      <c r="AB115" s="70"/>
      <c r="AC115" s="70"/>
      <c r="AD115" s="71"/>
      <c r="AE115" s="71"/>
      <c r="AF115" s="81"/>
      <c r="AG115" s="7"/>
      <c r="AH115" s="7"/>
      <c r="AI115" s="7"/>
      <c r="AJ115" s="7"/>
      <c r="AK115" s="7"/>
      <c r="AL115" s="7"/>
      <c r="AM115" s="7"/>
      <c r="AN115" s="7"/>
      <c r="AO115" s="7"/>
      <c r="AP115" s="7"/>
      <c r="AQ115" s="7"/>
      <c r="AR115" s="61"/>
      <c r="AS115" s="61"/>
      <c r="AT115" s="61"/>
      <c r="AU115" s="7"/>
      <c r="AV115" s="7"/>
      <c r="AW115" s="7"/>
      <c r="AX115" s="7"/>
      <c r="AY115" s="7"/>
      <c r="AZ115" s="7"/>
      <c r="BA115" s="7"/>
      <c r="BB115" s="7"/>
      <c r="BC115" s="79"/>
      <c r="BD115" s="58"/>
      <c r="BE115" s="22" t="e">
        <f>VLOOKUP(A115,'Master List'!$K$37:$L$57,2,FALSE)</f>
        <v>#N/A</v>
      </c>
      <c r="BF115" s="22" t="e">
        <f>VLOOKUP(B115,'Master List'!$O$37:$P$124,2,FALSE)</f>
        <v>#N/A</v>
      </c>
      <c r="BG115" s="11" t="e">
        <f>VLOOKUP(A115,'Master List'!$K$37:$M$57,3,FALSE)</f>
        <v>#N/A</v>
      </c>
    </row>
    <row r="116" spans="1:59" ht="15" customHeight="1" thickBot="1" x14ac:dyDescent="0.3">
      <c r="A116" s="5"/>
      <c r="B116" s="5"/>
      <c r="C116" s="5"/>
      <c r="D116" s="5"/>
      <c r="E116" s="5"/>
      <c r="F116" s="5"/>
      <c r="G116" s="5"/>
      <c r="H116" s="5"/>
      <c r="I116" s="5"/>
      <c r="J116" s="5"/>
      <c r="K116" s="8"/>
      <c r="L116" s="57"/>
      <c r="M116" s="6"/>
      <c r="N116" s="6"/>
      <c r="O116" s="5"/>
      <c r="P116" s="6"/>
      <c r="Q116" s="6"/>
      <c r="R116" s="6"/>
      <c r="S116" s="6"/>
      <c r="T116" s="6"/>
      <c r="U116" s="5"/>
      <c r="V116" s="6"/>
      <c r="W116" s="6"/>
      <c r="X116" s="70"/>
      <c r="Y116" s="70"/>
      <c r="Z116" s="70"/>
      <c r="AA116" s="70"/>
      <c r="AB116" s="70"/>
      <c r="AC116" s="70"/>
      <c r="AD116" s="71"/>
      <c r="AE116" s="71"/>
      <c r="AF116" s="81"/>
      <c r="AG116" s="7"/>
      <c r="AH116" s="7"/>
      <c r="AI116" s="7"/>
      <c r="AJ116" s="7"/>
      <c r="AK116" s="7"/>
      <c r="AL116" s="7"/>
      <c r="AM116" s="7"/>
      <c r="AN116" s="7"/>
      <c r="AO116" s="7"/>
      <c r="AP116" s="7"/>
      <c r="AQ116" s="7"/>
      <c r="AR116" s="61"/>
      <c r="AS116" s="61"/>
      <c r="AT116" s="61"/>
      <c r="AU116" s="7"/>
      <c r="AV116" s="7"/>
      <c r="AW116" s="7"/>
      <c r="AX116" s="7"/>
      <c r="AY116" s="7"/>
      <c r="AZ116" s="7"/>
      <c r="BA116" s="7"/>
      <c r="BB116" s="7"/>
      <c r="BC116" s="79"/>
      <c r="BD116" s="58"/>
      <c r="BE116" s="22" t="e">
        <f>VLOOKUP(A116,'Master List'!$K$37:$L$57,2,FALSE)</f>
        <v>#N/A</v>
      </c>
      <c r="BF116" s="22" t="e">
        <f>VLOOKUP(B116,'Master List'!$O$37:$P$124,2,FALSE)</f>
        <v>#N/A</v>
      </c>
      <c r="BG116" s="11" t="e">
        <f>VLOOKUP(A116,'Master List'!$K$37:$M$57,3,FALSE)</f>
        <v>#N/A</v>
      </c>
    </row>
    <row r="117" spans="1:59" ht="15" customHeight="1" thickBot="1" x14ac:dyDescent="0.3">
      <c r="A117" s="5"/>
      <c r="B117" s="5"/>
      <c r="C117" s="5"/>
      <c r="D117" s="5"/>
      <c r="E117" s="5"/>
      <c r="F117" s="5"/>
      <c r="G117" s="5"/>
      <c r="H117" s="5"/>
      <c r="I117" s="5"/>
      <c r="J117" s="5"/>
      <c r="K117" s="8"/>
      <c r="L117" s="57"/>
      <c r="M117" s="6"/>
      <c r="N117" s="6"/>
      <c r="O117" s="5"/>
      <c r="P117" s="6"/>
      <c r="Q117" s="6"/>
      <c r="R117" s="6"/>
      <c r="S117" s="6"/>
      <c r="T117" s="6"/>
      <c r="U117" s="5"/>
      <c r="V117" s="6"/>
      <c r="W117" s="6"/>
      <c r="X117" s="70"/>
      <c r="Y117" s="70"/>
      <c r="Z117" s="70"/>
      <c r="AA117" s="70"/>
      <c r="AB117" s="70"/>
      <c r="AC117" s="70"/>
      <c r="AD117" s="71"/>
      <c r="AE117" s="71"/>
      <c r="AF117" s="81"/>
      <c r="AG117" s="7"/>
      <c r="AH117" s="7"/>
      <c r="AI117" s="7"/>
      <c r="AJ117" s="7"/>
      <c r="AK117" s="7"/>
      <c r="AL117" s="7"/>
      <c r="AM117" s="7"/>
      <c r="AN117" s="7"/>
      <c r="AO117" s="7"/>
      <c r="AP117" s="7"/>
      <c r="AQ117" s="7"/>
      <c r="AR117" s="61"/>
      <c r="AS117" s="61"/>
      <c r="AT117" s="61"/>
      <c r="AU117" s="7"/>
      <c r="AV117" s="7"/>
      <c r="AW117" s="7"/>
      <c r="AX117" s="7"/>
      <c r="AY117" s="7"/>
      <c r="AZ117" s="7"/>
      <c r="BA117" s="7"/>
      <c r="BB117" s="7"/>
      <c r="BC117" s="79"/>
      <c r="BD117" s="58"/>
      <c r="BE117" s="22" t="e">
        <f>VLOOKUP(A117,'Master List'!$K$37:$L$57,2,FALSE)</f>
        <v>#N/A</v>
      </c>
      <c r="BF117" s="22" t="e">
        <f>VLOOKUP(B117,'Master List'!$O$37:$P$124,2,FALSE)</f>
        <v>#N/A</v>
      </c>
      <c r="BG117" s="11" t="e">
        <f>VLOOKUP(A117,'Master List'!$K$37:$M$57,3,FALSE)</f>
        <v>#N/A</v>
      </c>
    </row>
    <row r="118" spans="1:59" ht="15" customHeight="1" thickBot="1" x14ac:dyDescent="0.3">
      <c r="A118" s="5"/>
      <c r="B118" s="5"/>
      <c r="C118" s="5"/>
      <c r="D118" s="5"/>
      <c r="E118" s="5"/>
      <c r="F118" s="5"/>
      <c r="G118" s="5"/>
      <c r="H118" s="5"/>
      <c r="I118" s="5"/>
      <c r="J118" s="5"/>
      <c r="K118" s="8"/>
      <c r="L118" s="57"/>
      <c r="M118" s="6"/>
      <c r="N118" s="6"/>
      <c r="O118" s="5"/>
      <c r="P118" s="6"/>
      <c r="Q118" s="6"/>
      <c r="R118" s="6"/>
      <c r="S118" s="6"/>
      <c r="T118" s="6"/>
      <c r="U118" s="5"/>
      <c r="V118" s="6"/>
      <c r="W118" s="6"/>
      <c r="X118" s="70"/>
      <c r="Y118" s="70"/>
      <c r="Z118" s="70"/>
      <c r="AA118" s="70"/>
      <c r="AB118" s="70"/>
      <c r="AC118" s="70"/>
      <c r="AD118" s="71"/>
      <c r="AE118" s="71"/>
      <c r="AF118" s="81"/>
      <c r="AG118" s="7"/>
      <c r="AH118" s="7"/>
      <c r="AI118" s="7"/>
      <c r="AJ118" s="7"/>
      <c r="AK118" s="7"/>
      <c r="AL118" s="7"/>
      <c r="AM118" s="7"/>
      <c r="AN118" s="7"/>
      <c r="AO118" s="7"/>
      <c r="AP118" s="7"/>
      <c r="AQ118" s="7"/>
      <c r="AR118" s="61"/>
      <c r="AS118" s="61"/>
      <c r="AT118" s="61"/>
      <c r="AU118" s="7"/>
      <c r="AV118" s="7"/>
      <c r="AW118" s="7"/>
      <c r="AX118" s="7"/>
      <c r="AY118" s="7"/>
      <c r="AZ118" s="7"/>
      <c r="BA118" s="7"/>
      <c r="BB118" s="7"/>
      <c r="BC118" s="79"/>
      <c r="BD118" s="58"/>
      <c r="BE118" s="22" t="e">
        <f>VLOOKUP(A118,'Master List'!$K$37:$L$57,2,FALSE)</f>
        <v>#N/A</v>
      </c>
      <c r="BF118" s="22" t="e">
        <f>VLOOKUP(B118,'Master List'!$O$37:$P$124,2,FALSE)</f>
        <v>#N/A</v>
      </c>
      <c r="BG118" s="11" t="e">
        <f>VLOOKUP(A118,'Master List'!$K$37:$M$57,3,FALSE)</f>
        <v>#N/A</v>
      </c>
    </row>
    <row r="119" spans="1:59" ht="15" customHeight="1" thickBot="1" x14ac:dyDescent="0.3">
      <c r="A119" s="5"/>
      <c r="B119" s="5"/>
      <c r="C119" s="5"/>
      <c r="D119" s="5"/>
      <c r="E119" s="5"/>
      <c r="F119" s="5"/>
      <c r="G119" s="5"/>
      <c r="H119" s="5"/>
      <c r="I119" s="5"/>
      <c r="J119" s="5"/>
      <c r="K119" s="8"/>
      <c r="L119" s="57"/>
      <c r="M119" s="6"/>
      <c r="N119" s="6"/>
      <c r="O119" s="5"/>
      <c r="P119" s="6"/>
      <c r="Q119" s="6"/>
      <c r="R119" s="6"/>
      <c r="S119" s="6"/>
      <c r="T119" s="6"/>
      <c r="U119" s="5"/>
      <c r="V119" s="6"/>
      <c r="W119" s="6"/>
      <c r="X119" s="70"/>
      <c r="Y119" s="70"/>
      <c r="Z119" s="70"/>
      <c r="AA119" s="70"/>
      <c r="AB119" s="70"/>
      <c r="AC119" s="70"/>
      <c r="AD119" s="71"/>
      <c r="AE119" s="71"/>
      <c r="AF119" s="81"/>
      <c r="AG119" s="7"/>
      <c r="AH119" s="7"/>
      <c r="AI119" s="7"/>
      <c r="AJ119" s="7"/>
      <c r="AK119" s="7"/>
      <c r="AL119" s="7"/>
      <c r="AM119" s="7"/>
      <c r="AN119" s="7"/>
      <c r="AO119" s="7"/>
      <c r="AP119" s="7"/>
      <c r="AQ119" s="7"/>
      <c r="AR119" s="61"/>
      <c r="AS119" s="61"/>
      <c r="AT119" s="61"/>
      <c r="AU119" s="7"/>
      <c r="AV119" s="7"/>
      <c r="AW119" s="7"/>
      <c r="AX119" s="7"/>
      <c r="AY119" s="7"/>
      <c r="AZ119" s="7"/>
      <c r="BA119" s="7"/>
      <c r="BB119" s="7"/>
      <c r="BC119" s="79"/>
      <c r="BD119" s="58"/>
      <c r="BE119" s="22" t="e">
        <f>VLOOKUP(A119,'Master List'!$K$37:$L$57,2,FALSE)</f>
        <v>#N/A</v>
      </c>
      <c r="BF119" s="22" t="e">
        <f>VLOOKUP(B119,'Master List'!$O$37:$P$124,2,FALSE)</f>
        <v>#N/A</v>
      </c>
      <c r="BG119" s="11" t="e">
        <f>VLOOKUP(A119,'Master List'!$K$37:$M$57,3,FALSE)</f>
        <v>#N/A</v>
      </c>
    </row>
    <row r="120" spans="1:59" ht="15" customHeight="1" thickBot="1" x14ac:dyDescent="0.3">
      <c r="A120" s="5"/>
      <c r="B120" s="5"/>
      <c r="C120" s="5"/>
      <c r="D120" s="5"/>
      <c r="E120" s="5"/>
      <c r="F120" s="5"/>
      <c r="G120" s="5"/>
      <c r="H120" s="5"/>
      <c r="I120" s="5"/>
      <c r="J120" s="5"/>
      <c r="K120" s="8"/>
      <c r="L120" s="57"/>
      <c r="M120" s="6"/>
      <c r="N120" s="6"/>
      <c r="O120" s="5"/>
      <c r="P120" s="6"/>
      <c r="Q120" s="6"/>
      <c r="R120" s="6"/>
      <c r="S120" s="6"/>
      <c r="T120" s="6"/>
      <c r="U120" s="5"/>
      <c r="V120" s="6"/>
      <c r="W120" s="6"/>
      <c r="X120" s="70"/>
      <c r="Y120" s="70"/>
      <c r="Z120" s="70"/>
      <c r="AA120" s="70"/>
      <c r="AB120" s="70"/>
      <c r="AC120" s="70"/>
      <c r="AD120" s="71"/>
      <c r="AE120" s="71"/>
      <c r="AF120" s="81"/>
      <c r="AG120" s="7"/>
      <c r="AH120" s="7"/>
      <c r="AI120" s="7"/>
      <c r="AJ120" s="7"/>
      <c r="AK120" s="7"/>
      <c r="AL120" s="7"/>
      <c r="AM120" s="7"/>
      <c r="AN120" s="7"/>
      <c r="AO120" s="7"/>
      <c r="AP120" s="7"/>
      <c r="AQ120" s="7"/>
      <c r="AR120" s="61"/>
      <c r="AS120" s="61"/>
      <c r="AT120" s="61"/>
      <c r="AU120" s="7"/>
      <c r="AV120" s="7"/>
      <c r="AW120" s="7"/>
      <c r="AX120" s="7"/>
      <c r="AY120" s="7"/>
      <c r="AZ120" s="7"/>
      <c r="BA120" s="7"/>
      <c r="BB120" s="7"/>
      <c r="BC120" s="79"/>
      <c r="BD120" s="58"/>
      <c r="BE120" s="22" t="e">
        <f>VLOOKUP(A120,'Master List'!$K$37:$L$57,2,FALSE)</f>
        <v>#N/A</v>
      </c>
      <c r="BF120" s="22" t="e">
        <f>VLOOKUP(B120,'Master List'!$O$37:$P$124,2,FALSE)</f>
        <v>#N/A</v>
      </c>
      <c r="BG120" s="11" t="e">
        <f>VLOOKUP(A120,'Master List'!$K$37:$M$57,3,FALSE)</f>
        <v>#N/A</v>
      </c>
    </row>
    <row r="121" spans="1:59" ht="15" customHeight="1" thickBot="1" x14ac:dyDescent="0.3">
      <c r="A121" s="5"/>
      <c r="B121" s="5"/>
      <c r="C121" s="5"/>
      <c r="D121" s="5"/>
      <c r="E121" s="5"/>
      <c r="F121" s="5"/>
      <c r="G121" s="5"/>
      <c r="H121" s="5"/>
      <c r="I121" s="5"/>
      <c r="J121" s="5"/>
      <c r="K121" s="8"/>
      <c r="L121" s="57"/>
      <c r="M121" s="6"/>
      <c r="N121" s="6"/>
      <c r="O121" s="5"/>
      <c r="P121" s="6"/>
      <c r="Q121" s="6"/>
      <c r="R121" s="6"/>
      <c r="S121" s="6"/>
      <c r="T121" s="6"/>
      <c r="U121" s="5"/>
      <c r="V121" s="6"/>
      <c r="W121" s="6"/>
      <c r="X121" s="70"/>
      <c r="Y121" s="70"/>
      <c r="Z121" s="70"/>
      <c r="AA121" s="70"/>
      <c r="AB121" s="70"/>
      <c r="AC121" s="70"/>
      <c r="AD121" s="71"/>
      <c r="AE121" s="71"/>
      <c r="AF121" s="81"/>
      <c r="AG121" s="7"/>
      <c r="AH121" s="7"/>
      <c r="AI121" s="7"/>
      <c r="AJ121" s="7"/>
      <c r="AK121" s="7"/>
      <c r="AL121" s="7"/>
      <c r="AM121" s="7"/>
      <c r="AN121" s="7"/>
      <c r="AO121" s="7"/>
      <c r="AP121" s="7"/>
      <c r="AQ121" s="7"/>
      <c r="AR121" s="61"/>
      <c r="AS121" s="61"/>
      <c r="AT121" s="61"/>
      <c r="AU121" s="7"/>
      <c r="AV121" s="7"/>
      <c r="AW121" s="7"/>
      <c r="AX121" s="7"/>
      <c r="AY121" s="7"/>
      <c r="AZ121" s="7"/>
      <c r="BA121" s="7"/>
      <c r="BB121" s="7"/>
      <c r="BC121" s="79"/>
      <c r="BD121" s="58"/>
      <c r="BE121" s="22" t="e">
        <f>VLOOKUP(A121,'Master List'!$K$37:$L$57,2,FALSE)</f>
        <v>#N/A</v>
      </c>
      <c r="BF121" s="22" t="e">
        <f>VLOOKUP(B121,'Master List'!$O$37:$P$124,2,FALSE)</f>
        <v>#N/A</v>
      </c>
      <c r="BG121" s="11" t="e">
        <f>VLOOKUP(A121,'Master List'!$K$37:$M$57,3,FALSE)</f>
        <v>#N/A</v>
      </c>
    </row>
    <row r="122" spans="1:59" ht="15" customHeight="1" thickBot="1" x14ac:dyDescent="0.3">
      <c r="A122" s="5"/>
      <c r="B122" s="5"/>
      <c r="C122" s="5"/>
      <c r="D122" s="5"/>
      <c r="E122" s="5"/>
      <c r="F122" s="5"/>
      <c r="G122" s="5"/>
      <c r="H122" s="5"/>
      <c r="I122" s="5"/>
      <c r="J122" s="5"/>
      <c r="K122" s="8"/>
      <c r="L122" s="57"/>
      <c r="M122" s="6"/>
      <c r="N122" s="6"/>
      <c r="O122" s="5"/>
      <c r="P122" s="6"/>
      <c r="Q122" s="6"/>
      <c r="R122" s="6"/>
      <c r="S122" s="6"/>
      <c r="T122" s="6"/>
      <c r="U122" s="5"/>
      <c r="V122" s="6"/>
      <c r="W122" s="6"/>
      <c r="X122" s="70"/>
      <c r="Y122" s="70"/>
      <c r="Z122" s="70"/>
      <c r="AA122" s="70"/>
      <c r="AB122" s="70"/>
      <c r="AC122" s="70"/>
      <c r="AD122" s="71"/>
      <c r="AE122" s="71"/>
      <c r="AF122" s="81"/>
      <c r="AG122" s="7"/>
      <c r="AH122" s="7"/>
      <c r="AI122" s="7"/>
      <c r="AJ122" s="7"/>
      <c r="AK122" s="7"/>
      <c r="AL122" s="7"/>
      <c r="AM122" s="7"/>
      <c r="AN122" s="7"/>
      <c r="AO122" s="7"/>
      <c r="AP122" s="7"/>
      <c r="AQ122" s="7"/>
      <c r="AR122" s="61"/>
      <c r="AS122" s="61"/>
      <c r="AT122" s="61"/>
      <c r="AU122" s="7"/>
      <c r="AV122" s="7"/>
      <c r="AW122" s="7"/>
      <c r="AX122" s="7"/>
      <c r="AY122" s="7"/>
      <c r="AZ122" s="7"/>
      <c r="BA122" s="7"/>
      <c r="BB122" s="7"/>
      <c r="BC122" s="79"/>
      <c r="BD122" s="58"/>
      <c r="BE122" s="22" t="e">
        <f>VLOOKUP(A122,'Master List'!$K$37:$L$57,2,FALSE)</f>
        <v>#N/A</v>
      </c>
      <c r="BF122" s="22" t="e">
        <f>VLOOKUP(B122,'Master List'!$O$37:$P$124,2,FALSE)</f>
        <v>#N/A</v>
      </c>
      <c r="BG122" s="11" t="e">
        <f>VLOOKUP(A122,'Master List'!$K$37:$M$57,3,FALSE)</f>
        <v>#N/A</v>
      </c>
    </row>
    <row r="123" spans="1:59" ht="15" customHeight="1" thickBot="1" x14ac:dyDescent="0.3">
      <c r="A123" s="5"/>
      <c r="B123" s="5"/>
      <c r="C123" s="5"/>
      <c r="D123" s="5"/>
      <c r="E123" s="5"/>
      <c r="F123" s="5"/>
      <c r="G123" s="5"/>
      <c r="H123" s="5"/>
      <c r="I123" s="5"/>
      <c r="J123" s="5"/>
      <c r="K123" s="8"/>
      <c r="L123" s="57"/>
      <c r="M123" s="6"/>
      <c r="N123" s="6"/>
      <c r="O123" s="5"/>
      <c r="P123" s="6"/>
      <c r="Q123" s="6"/>
      <c r="R123" s="6"/>
      <c r="S123" s="6"/>
      <c r="T123" s="6"/>
      <c r="U123" s="5"/>
      <c r="V123" s="6"/>
      <c r="W123" s="6"/>
      <c r="X123" s="70"/>
      <c r="Y123" s="70"/>
      <c r="Z123" s="70"/>
      <c r="AA123" s="70"/>
      <c r="AB123" s="70"/>
      <c r="AC123" s="70"/>
      <c r="AD123" s="71"/>
      <c r="AE123" s="71"/>
      <c r="AF123" s="81"/>
      <c r="AG123" s="7"/>
      <c r="AH123" s="7"/>
      <c r="AI123" s="7"/>
      <c r="AJ123" s="7"/>
      <c r="AK123" s="7"/>
      <c r="AL123" s="7"/>
      <c r="AM123" s="7"/>
      <c r="AN123" s="7"/>
      <c r="AO123" s="7"/>
      <c r="AP123" s="7"/>
      <c r="AQ123" s="7"/>
      <c r="AR123" s="61"/>
      <c r="AS123" s="61"/>
      <c r="AT123" s="61"/>
      <c r="AU123" s="7"/>
      <c r="AV123" s="7"/>
      <c r="AW123" s="7"/>
      <c r="AX123" s="7"/>
      <c r="AY123" s="7"/>
      <c r="AZ123" s="7"/>
      <c r="BA123" s="7"/>
      <c r="BB123" s="7"/>
      <c r="BC123" s="79"/>
      <c r="BD123" s="58"/>
      <c r="BE123" s="22" t="e">
        <f>VLOOKUP(A123,'Master List'!$K$37:$L$57,2,FALSE)</f>
        <v>#N/A</v>
      </c>
      <c r="BF123" s="22" t="e">
        <f>VLOOKUP(B123,'Master List'!$O$37:$P$124,2,FALSE)</f>
        <v>#N/A</v>
      </c>
      <c r="BG123" s="11" t="e">
        <f>VLOOKUP(A123,'Master List'!$K$37:$M$57,3,FALSE)</f>
        <v>#N/A</v>
      </c>
    </row>
    <row r="124" spans="1:59" ht="15" customHeight="1" thickBot="1" x14ac:dyDescent="0.3">
      <c r="A124" s="5"/>
      <c r="B124" s="5"/>
      <c r="C124" s="5"/>
      <c r="D124" s="5"/>
      <c r="E124" s="5"/>
      <c r="F124" s="5"/>
      <c r="G124" s="5"/>
      <c r="H124" s="5"/>
      <c r="I124" s="5"/>
      <c r="J124" s="5"/>
      <c r="K124" s="8"/>
      <c r="L124" s="57"/>
      <c r="M124" s="6"/>
      <c r="N124" s="6"/>
      <c r="O124" s="5"/>
      <c r="P124" s="6"/>
      <c r="Q124" s="6"/>
      <c r="R124" s="6"/>
      <c r="S124" s="6"/>
      <c r="T124" s="6"/>
      <c r="U124" s="5"/>
      <c r="V124" s="6"/>
      <c r="W124" s="6"/>
      <c r="X124" s="70"/>
      <c r="Y124" s="70"/>
      <c r="Z124" s="70"/>
      <c r="AA124" s="70"/>
      <c r="AB124" s="70"/>
      <c r="AC124" s="70"/>
      <c r="AD124" s="71"/>
      <c r="AE124" s="71"/>
      <c r="AF124" s="81"/>
      <c r="AG124" s="7"/>
      <c r="AH124" s="7"/>
      <c r="AI124" s="7"/>
      <c r="AJ124" s="7"/>
      <c r="AK124" s="7"/>
      <c r="AL124" s="7"/>
      <c r="AM124" s="7"/>
      <c r="AN124" s="7"/>
      <c r="AO124" s="7"/>
      <c r="AP124" s="7"/>
      <c r="AQ124" s="7"/>
      <c r="AR124" s="61"/>
      <c r="AS124" s="61"/>
      <c r="AT124" s="61"/>
      <c r="AU124" s="7"/>
      <c r="AV124" s="7"/>
      <c r="AW124" s="7"/>
      <c r="AX124" s="7"/>
      <c r="AY124" s="7"/>
      <c r="AZ124" s="7"/>
      <c r="BA124" s="7"/>
      <c r="BB124" s="7"/>
      <c r="BC124" s="79"/>
      <c r="BD124" s="58"/>
      <c r="BE124" s="22" t="e">
        <f>VLOOKUP(A124,'Master List'!$K$37:$L$57,2,FALSE)</f>
        <v>#N/A</v>
      </c>
      <c r="BF124" s="22" t="e">
        <f>VLOOKUP(B124,'Master List'!$O$37:$P$124,2,FALSE)</f>
        <v>#N/A</v>
      </c>
      <c r="BG124" s="11" t="e">
        <f>VLOOKUP(A124,'Master List'!$K$37:$M$57,3,FALSE)</f>
        <v>#N/A</v>
      </c>
    </row>
    <row r="125" spans="1:59" ht="15" customHeight="1" thickBot="1" x14ac:dyDescent="0.3">
      <c r="A125" s="5"/>
      <c r="B125" s="5"/>
      <c r="C125" s="5"/>
      <c r="D125" s="5"/>
      <c r="E125" s="5"/>
      <c r="F125" s="5"/>
      <c r="G125" s="5"/>
      <c r="H125" s="5"/>
      <c r="I125" s="5"/>
      <c r="J125" s="5"/>
      <c r="K125" s="8"/>
      <c r="L125" s="57"/>
      <c r="M125" s="6"/>
      <c r="N125" s="6"/>
      <c r="O125" s="5"/>
      <c r="P125" s="6"/>
      <c r="Q125" s="6"/>
      <c r="R125" s="6"/>
      <c r="S125" s="6"/>
      <c r="T125" s="6"/>
      <c r="U125" s="5"/>
      <c r="V125" s="6"/>
      <c r="W125" s="6"/>
      <c r="X125" s="70"/>
      <c r="Y125" s="70"/>
      <c r="Z125" s="70"/>
      <c r="AA125" s="70"/>
      <c r="AB125" s="70"/>
      <c r="AC125" s="70"/>
      <c r="AD125" s="71"/>
      <c r="AE125" s="71"/>
      <c r="AF125" s="81"/>
      <c r="AG125" s="7"/>
      <c r="AH125" s="7"/>
      <c r="AI125" s="7"/>
      <c r="AJ125" s="7"/>
      <c r="AK125" s="7"/>
      <c r="AL125" s="7"/>
      <c r="AM125" s="7"/>
      <c r="AN125" s="7"/>
      <c r="AO125" s="7"/>
      <c r="AP125" s="7"/>
      <c r="AQ125" s="7"/>
      <c r="AR125" s="61"/>
      <c r="AS125" s="61"/>
      <c r="AT125" s="61"/>
      <c r="AU125" s="7"/>
      <c r="AV125" s="7"/>
      <c r="AW125" s="7"/>
      <c r="AX125" s="7"/>
      <c r="AY125" s="7"/>
      <c r="AZ125" s="7"/>
      <c r="BA125" s="7"/>
      <c r="BB125" s="7"/>
      <c r="BC125" s="79"/>
      <c r="BD125" s="58"/>
      <c r="BE125" s="22" t="e">
        <f>VLOOKUP(A125,'Master List'!$K$37:$L$57,2,FALSE)</f>
        <v>#N/A</v>
      </c>
      <c r="BF125" s="22" t="e">
        <f>VLOOKUP(B125,'Master List'!$O$37:$P$124,2,FALSE)</f>
        <v>#N/A</v>
      </c>
      <c r="BG125" s="11" t="e">
        <f>VLOOKUP(A125,'Master List'!$K$37:$M$57,3,FALSE)</f>
        <v>#N/A</v>
      </c>
    </row>
    <row r="126" spans="1:59" ht="15" customHeight="1" thickBot="1" x14ac:dyDescent="0.3">
      <c r="A126" s="5"/>
      <c r="B126" s="5"/>
      <c r="C126" s="5"/>
      <c r="D126" s="5"/>
      <c r="E126" s="5"/>
      <c r="F126" s="5"/>
      <c r="G126" s="5"/>
      <c r="H126" s="5"/>
      <c r="I126" s="5"/>
      <c r="J126" s="5"/>
      <c r="K126" s="8"/>
      <c r="L126" s="57"/>
      <c r="M126" s="6"/>
      <c r="N126" s="6"/>
      <c r="O126" s="5"/>
      <c r="P126" s="6"/>
      <c r="Q126" s="6"/>
      <c r="R126" s="6"/>
      <c r="S126" s="6"/>
      <c r="T126" s="6"/>
      <c r="U126" s="5"/>
      <c r="V126" s="6"/>
      <c r="W126" s="6"/>
      <c r="X126" s="70"/>
      <c r="Y126" s="70"/>
      <c r="Z126" s="70"/>
      <c r="AA126" s="70"/>
      <c r="AB126" s="70"/>
      <c r="AC126" s="70"/>
      <c r="AD126" s="71"/>
      <c r="AE126" s="71"/>
      <c r="AF126" s="81"/>
      <c r="AG126" s="7"/>
      <c r="AH126" s="7"/>
      <c r="AI126" s="7"/>
      <c r="AJ126" s="7"/>
      <c r="AK126" s="7"/>
      <c r="AL126" s="7"/>
      <c r="AM126" s="7"/>
      <c r="AN126" s="7"/>
      <c r="AO126" s="7"/>
      <c r="AP126" s="7"/>
      <c r="AQ126" s="7"/>
      <c r="AR126" s="61"/>
      <c r="AS126" s="61"/>
      <c r="AT126" s="61"/>
      <c r="AU126" s="7"/>
      <c r="AV126" s="7"/>
      <c r="AW126" s="7"/>
      <c r="AX126" s="7"/>
      <c r="AY126" s="7"/>
      <c r="AZ126" s="7"/>
      <c r="BA126" s="7"/>
      <c r="BB126" s="7"/>
      <c r="BC126" s="79"/>
      <c r="BD126" s="58"/>
      <c r="BE126" s="22" t="e">
        <f>VLOOKUP(A126,'Master List'!$K$37:$L$57,2,FALSE)</f>
        <v>#N/A</v>
      </c>
      <c r="BF126" s="22" t="e">
        <f>VLOOKUP(B126,'Master List'!$O$37:$P$124,2,FALSE)</f>
        <v>#N/A</v>
      </c>
      <c r="BG126" s="11" t="e">
        <f>VLOOKUP(A126,'Master List'!$K$37:$M$57,3,FALSE)</f>
        <v>#N/A</v>
      </c>
    </row>
    <row r="127" spans="1:59" ht="15.75" thickBot="1" x14ac:dyDescent="0.3">
      <c r="A127" s="5"/>
      <c r="B127" s="5"/>
      <c r="C127" s="5"/>
      <c r="D127" s="5"/>
      <c r="E127" s="5"/>
      <c r="F127" s="5"/>
      <c r="G127" s="5"/>
      <c r="H127" s="5"/>
      <c r="I127" s="5"/>
      <c r="J127" s="5"/>
      <c r="K127" s="8"/>
      <c r="L127" s="57"/>
      <c r="M127" s="6"/>
      <c r="N127" s="6"/>
      <c r="O127" s="5"/>
      <c r="P127" s="6"/>
      <c r="Q127" s="6"/>
      <c r="R127" s="6"/>
      <c r="S127" s="6"/>
      <c r="T127" s="6"/>
      <c r="U127" s="5"/>
      <c r="V127" s="6"/>
      <c r="W127" s="6"/>
      <c r="X127" s="70"/>
      <c r="Y127" s="70"/>
      <c r="Z127" s="70"/>
      <c r="AA127" s="70"/>
      <c r="AB127" s="70"/>
      <c r="AC127" s="70"/>
      <c r="AD127" s="71"/>
      <c r="AE127" s="71"/>
      <c r="AF127" s="81"/>
      <c r="AG127" s="7"/>
      <c r="AH127" s="7"/>
      <c r="AI127" s="7"/>
      <c r="AJ127" s="7"/>
      <c r="AK127" s="7"/>
      <c r="AL127" s="7"/>
      <c r="AM127" s="7"/>
      <c r="AN127" s="7"/>
      <c r="AO127" s="7"/>
      <c r="AP127" s="7"/>
      <c r="AQ127" s="7"/>
      <c r="AR127" s="61"/>
      <c r="AS127" s="61"/>
      <c r="AT127" s="61"/>
      <c r="AU127" s="7"/>
      <c r="AV127" s="7"/>
      <c r="AW127" s="7"/>
      <c r="AX127" s="7"/>
      <c r="AY127" s="7"/>
      <c r="AZ127" s="7"/>
      <c r="BA127" s="7"/>
      <c r="BB127" s="7"/>
      <c r="BC127" s="79"/>
      <c r="BD127" s="58"/>
      <c r="BE127" s="22" t="e">
        <f>VLOOKUP(A127,'Master List'!$K$37:$L$57,2,FALSE)</f>
        <v>#N/A</v>
      </c>
      <c r="BF127" s="22" t="e">
        <f>VLOOKUP(B127,'Master List'!$O$37:$P$124,2,FALSE)</f>
        <v>#N/A</v>
      </c>
      <c r="BG127" s="11" t="e">
        <f>VLOOKUP(A127,'Master List'!$K$37:$M$57,3,FALSE)</f>
        <v>#N/A</v>
      </c>
    </row>
    <row r="128" spans="1:59" ht="15.75" thickBot="1" x14ac:dyDescent="0.3">
      <c r="A128" s="5"/>
      <c r="B128" s="5"/>
      <c r="C128" s="5"/>
      <c r="D128" s="5"/>
      <c r="E128" s="5"/>
      <c r="F128" s="5"/>
      <c r="G128" s="5"/>
      <c r="H128" s="5"/>
      <c r="I128" s="5"/>
      <c r="J128" s="5"/>
      <c r="K128" s="8"/>
      <c r="L128" s="57"/>
      <c r="M128" s="6"/>
      <c r="N128" s="6"/>
      <c r="O128" s="5"/>
      <c r="P128" s="6"/>
      <c r="Q128" s="6"/>
      <c r="R128" s="6"/>
      <c r="S128" s="6"/>
      <c r="T128" s="6"/>
      <c r="U128" s="5"/>
      <c r="V128" s="6"/>
      <c r="W128" s="6"/>
      <c r="X128" s="70"/>
      <c r="Y128" s="70"/>
      <c r="Z128" s="70"/>
      <c r="AA128" s="70"/>
      <c r="AB128" s="70"/>
      <c r="AC128" s="70"/>
      <c r="AD128" s="71"/>
      <c r="AE128" s="71"/>
      <c r="AF128" s="81"/>
      <c r="AG128" s="7"/>
      <c r="AH128" s="7"/>
      <c r="AI128" s="7"/>
      <c r="AJ128" s="7"/>
      <c r="AK128" s="7"/>
      <c r="AL128" s="7"/>
      <c r="AM128" s="7"/>
      <c r="AN128" s="7"/>
      <c r="AO128" s="7"/>
      <c r="AP128" s="7"/>
      <c r="AQ128" s="7"/>
      <c r="AR128" s="61"/>
      <c r="AS128" s="61"/>
      <c r="AT128" s="61"/>
      <c r="AU128" s="7"/>
      <c r="AV128" s="7"/>
      <c r="AW128" s="7"/>
      <c r="AX128" s="7"/>
      <c r="AY128" s="7"/>
      <c r="AZ128" s="7"/>
      <c r="BA128" s="7"/>
      <c r="BB128" s="7"/>
      <c r="BC128" s="79"/>
      <c r="BD128" s="58"/>
      <c r="BE128" s="22" t="e">
        <f>VLOOKUP(A128,'Master List'!$K$37:$L$57,2,FALSE)</f>
        <v>#N/A</v>
      </c>
      <c r="BF128" s="22" t="e">
        <f>VLOOKUP(B128,'Master List'!$O$37:$P$124,2,FALSE)</f>
        <v>#N/A</v>
      </c>
      <c r="BG128" s="11" t="e">
        <f>VLOOKUP(A128,'Master List'!$K$37:$M$57,3,FALSE)</f>
        <v>#N/A</v>
      </c>
    </row>
    <row r="129" spans="1:59" ht="15.75" thickBot="1" x14ac:dyDescent="0.3">
      <c r="A129" s="5"/>
      <c r="B129" s="5"/>
      <c r="C129" s="5"/>
      <c r="D129" s="5"/>
      <c r="E129" s="5"/>
      <c r="F129" s="5"/>
      <c r="G129" s="5"/>
      <c r="H129" s="5"/>
      <c r="I129" s="5"/>
      <c r="J129" s="5"/>
      <c r="K129" s="8"/>
      <c r="L129" s="57"/>
      <c r="M129" s="6"/>
      <c r="N129" s="6"/>
      <c r="O129" s="5"/>
      <c r="P129" s="6"/>
      <c r="Q129" s="6"/>
      <c r="R129" s="6"/>
      <c r="S129" s="6"/>
      <c r="T129" s="6"/>
      <c r="U129" s="5"/>
      <c r="V129" s="6"/>
      <c r="W129" s="6"/>
      <c r="X129" s="70"/>
      <c r="Y129" s="70"/>
      <c r="Z129" s="70"/>
      <c r="AA129" s="70"/>
      <c r="AB129" s="70"/>
      <c r="AC129" s="70"/>
      <c r="AD129" s="71"/>
      <c r="AE129" s="71"/>
      <c r="AF129" s="81"/>
      <c r="AG129" s="7"/>
      <c r="AH129" s="7"/>
      <c r="AI129" s="7"/>
      <c r="AJ129" s="7"/>
      <c r="AK129" s="7"/>
      <c r="AL129" s="7"/>
      <c r="AM129" s="7"/>
      <c r="AN129" s="7"/>
      <c r="AO129" s="7"/>
      <c r="AP129" s="7"/>
      <c r="AQ129" s="7"/>
      <c r="AR129" s="61"/>
      <c r="AS129" s="61"/>
      <c r="AT129" s="61"/>
      <c r="AU129" s="7"/>
      <c r="AV129" s="7"/>
      <c r="AW129" s="7"/>
      <c r="AX129" s="7"/>
      <c r="AY129" s="7"/>
      <c r="AZ129" s="7"/>
      <c r="BA129" s="7"/>
      <c r="BB129" s="7"/>
      <c r="BC129" s="79"/>
      <c r="BD129" s="58"/>
      <c r="BE129" s="22" t="e">
        <f>VLOOKUP(A129,'Master List'!$K$37:$L$57,2,FALSE)</f>
        <v>#N/A</v>
      </c>
      <c r="BF129" s="22" t="e">
        <f>VLOOKUP(B129,'Master List'!$O$37:$P$124,2,FALSE)</f>
        <v>#N/A</v>
      </c>
      <c r="BG129" s="11" t="e">
        <f>VLOOKUP(A129,'Master List'!$K$37:$M$57,3,FALSE)</f>
        <v>#N/A</v>
      </c>
    </row>
    <row r="130" spans="1:59" ht="15.75" thickBot="1" x14ac:dyDescent="0.3">
      <c r="A130" s="5"/>
      <c r="B130" s="5"/>
      <c r="C130" s="5"/>
      <c r="D130" s="5"/>
      <c r="E130" s="5"/>
      <c r="F130" s="5"/>
      <c r="G130" s="5"/>
      <c r="H130" s="5"/>
      <c r="I130" s="5"/>
      <c r="J130" s="5"/>
      <c r="K130" s="8"/>
      <c r="L130" s="57"/>
      <c r="M130" s="6"/>
      <c r="N130" s="6"/>
      <c r="O130" s="5"/>
      <c r="P130" s="6"/>
      <c r="Q130" s="6"/>
      <c r="R130" s="6"/>
      <c r="S130" s="6"/>
      <c r="T130" s="6"/>
      <c r="U130" s="5"/>
      <c r="V130" s="6"/>
      <c r="W130" s="6"/>
      <c r="X130" s="70"/>
      <c r="Y130" s="70"/>
      <c r="Z130" s="70"/>
      <c r="AA130" s="70"/>
      <c r="AB130" s="70"/>
      <c r="AC130" s="70"/>
      <c r="AD130" s="71"/>
      <c r="AE130" s="71"/>
      <c r="AF130" s="81"/>
      <c r="AG130" s="7"/>
      <c r="AH130" s="7"/>
      <c r="AI130" s="7"/>
      <c r="AJ130" s="7"/>
      <c r="AK130" s="7"/>
      <c r="AL130" s="7"/>
      <c r="AM130" s="7"/>
      <c r="AN130" s="7"/>
      <c r="AO130" s="7"/>
      <c r="AP130" s="7"/>
      <c r="AQ130" s="7"/>
      <c r="AR130" s="61"/>
      <c r="AS130" s="61"/>
      <c r="AT130" s="61"/>
      <c r="AU130" s="7"/>
      <c r="AV130" s="7"/>
      <c r="AW130" s="7"/>
      <c r="AX130" s="7"/>
      <c r="AY130" s="7"/>
      <c r="AZ130" s="7"/>
      <c r="BA130" s="7"/>
      <c r="BB130" s="7"/>
      <c r="BC130" s="79"/>
      <c r="BD130" s="58"/>
      <c r="BE130" s="22" t="e">
        <f>VLOOKUP(A130,'Master List'!$K$37:$L$57,2,FALSE)</f>
        <v>#N/A</v>
      </c>
      <c r="BF130" s="22" t="e">
        <f>VLOOKUP(B130,'Master List'!$O$37:$P$124,2,FALSE)</f>
        <v>#N/A</v>
      </c>
      <c r="BG130" s="11" t="e">
        <f>VLOOKUP(A130,'Master List'!$K$37:$M$57,3,FALSE)</f>
        <v>#N/A</v>
      </c>
    </row>
    <row r="131" spans="1:59" ht="15.75" thickBot="1" x14ac:dyDescent="0.3">
      <c r="A131" s="5"/>
      <c r="B131" s="5"/>
      <c r="C131" s="5"/>
      <c r="D131" s="5"/>
      <c r="E131" s="5"/>
      <c r="F131" s="5"/>
      <c r="G131" s="5"/>
      <c r="H131" s="5"/>
      <c r="I131" s="5"/>
      <c r="J131" s="5"/>
      <c r="K131" s="8"/>
      <c r="L131" s="57"/>
      <c r="M131" s="6"/>
      <c r="N131" s="6"/>
      <c r="O131" s="5"/>
      <c r="P131" s="6"/>
      <c r="Q131" s="6"/>
      <c r="R131" s="6"/>
      <c r="S131" s="6"/>
      <c r="T131" s="6"/>
      <c r="U131" s="5"/>
      <c r="V131" s="6"/>
      <c r="W131" s="6"/>
      <c r="X131" s="70"/>
      <c r="Y131" s="70"/>
      <c r="Z131" s="70"/>
      <c r="AA131" s="70"/>
      <c r="AB131" s="70"/>
      <c r="AC131" s="70"/>
      <c r="AD131" s="71"/>
      <c r="AE131" s="71"/>
      <c r="AF131" s="81"/>
      <c r="AG131" s="7"/>
      <c r="AH131" s="7"/>
      <c r="AI131" s="7"/>
      <c r="AJ131" s="7"/>
      <c r="AK131" s="7"/>
      <c r="AL131" s="7"/>
      <c r="AM131" s="7"/>
      <c r="AN131" s="7"/>
      <c r="AO131" s="7"/>
      <c r="AP131" s="7"/>
      <c r="AQ131" s="7"/>
      <c r="AR131" s="61"/>
      <c r="AS131" s="61"/>
      <c r="AT131" s="61"/>
      <c r="AU131" s="7"/>
      <c r="AV131" s="7"/>
      <c r="AW131" s="7"/>
      <c r="AX131" s="7"/>
      <c r="AY131" s="7"/>
      <c r="AZ131" s="7"/>
      <c r="BA131" s="7"/>
      <c r="BB131" s="7"/>
      <c r="BC131" s="79"/>
      <c r="BD131" s="58"/>
      <c r="BE131" s="22" t="e">
        <f>VLOOKUP(A131,'Master List'!$K$37:$L$57,2,FALSE)</f>
        <v>#N/A</v>
      </c>
      <c r="BF131" s="22" t="e">
        <f>VLOOKUP(B131,'Master List'!$O$37:$P$124,2,FALSE)</f>
        <v>#N/A</v>
      </c>
      <c r="BG131" s="11" t="e">
        <f>VLOOKUP(A131,'Master List'!$K$37:$M$57,3,FALSE)</f>
        <v>#N/A</v>
      </c>
    </row>
    <row r="132" spans="1:59" ht="15.75" thickBot="1" x14ac:dyDescent="0.3">
      <c r="A132" s="5"/>
      <c r="B132" s="5"/>
      <c r="C132" s="5"/>
      <c r="D132" s="5"/>
      <c r="E132" s="5"/>
      <c r="F132" s="5"/>
      <c r="G132" s="5"/>
      <c r="H132" s="5"/>
      <c r="I132" s="5"/>
      <c r="J132" s="5"/>
      <c r="K132" s="8"/>
      <c r="L132" s="57"/>
      <c r="M132" s="6"/>
      <c r="N132" s="6"/>
      <c r="O132" s="5"/>
      <c r="P132" s="6"/>
      <c r="Q132" s="6"/>
      <c r="R132" s="6"/>
      <c r="S132" s="6"/>
      <c r="T132" s="6"/>
      <c r="U132" s="5"/>
      <c r="V132" s="6"/>
      <c r="W132" s="6"/>
      <c r="X132" s="70"/>
      <c r="Y132" s="70"/>
      <c r="Z132" s="70"/>
      <c r="AA132" s="70"/>
      <c r="AB132" s="70"/>
      <c r="AC132" s="70"/>
      <c r="AD132" s="71"/>
      <c r="AE132" s="71"/>
      <c r="AF132" s="81"/>
      <c r="AG132" s="7"/>
      <c r="AH132" s="7"/>
      <c r="AI132" s="7"/>
      <c r="AJ132" s="7"/>
      <c r="AK132" s="7"/>
      <c r="AL132" s="7"/>
      <c r="AM132" s="7"/>
      <c r="AN132" s="7"/>
      <c r="AO132" s="7"/>
      <c r="AP132" s="7"/>
      <c r="AQ132" s="7"/>
      <c r="AR132" s="61"/>
      <c r="AS132" s="61"/>
      <c r="AT132" s="61"/>
      <c r="AU132" s="7"/>
      <c r="AV132" s="7"/>
      <c r="AW132" s="7"/>
      <c r="AX132" s="7"/>
      <c r="AY132" s="7"/>
      <c r="AZ132" s="7"/>
      <c r="BA132" s="7"/>
      <c r="BB132" s="7"/>
      <c r="BC132" s="79"/>
      <c r="BD132" s="58"/>
      <c r="BE132" s="22" t="e">
        <f>VLOOKUP(A132,'Master List'!$K$37:$L$57,2,FALSE)</f>
        <v>#N/A</v>
      </c>
      <c r="BF132" s="22" t="e">
        <f>VLOOKUP(B132,'Master List'!$O$37:$P$124,2,FALSE)</f>
        <v>#N/A</v>
      </c>
      <c r="BG132" s="11" t="e">
        <f>VLOOKUP(A132,'Master List'!$K$37:$M$57,3,FALSE)</f>
        <v>#N/A</v>
      </c>
    </row>
    <row r="133" spans="1:59" ht="15.75" thickBot="1" x14ac:dyDescent="0.3">
      <c r="A133" s="5"/>
      <c r="B133" s="5"/>
      <c r="C133" s="5"/>
      <c r="D133" s="5"/>
      <c r="E133" s="5"/>
      <c r="F133" s="5"/>
      <c r="G133" s="5"/>
      <c r="H133" s="5"/>
      <c r="I133" s="5"/>
      <c r="J133" s="5"/>
      <c r="K133" s="8"/>
      <c r="L133" s="57"/>
      <c r="M133" s="6"/>
      <c r="N133" s="6"/>
      <c r="O133" s="5"/>
      <c r="P133" s="6"/>
      <c r="Q133" s="6"/>
      <c r="R133" s="6"/>
      <c r="S133" s="6"/>
      <c r="T133" s="6"/>
      <c r="U133" s="5"/>
      <c r="V133" s="6"/>
      <c r="W133" s="6"/>
      <c r="X133" s="70"/>
      <c r="Y133" s="70"/>
      <c r="Z133" s="70"/>
      <c r="AA133" s="70"/>
      <c r="AB133" s="70"/>
      <c r="AC133" s="70"/>
      <c r="AD133" s="71"/>
      <c r="AE133" s="71"/>
      <c r="AF133" s="81"/>
      <c r="AG133" s="7"/>
      <c r="AH133" s="7"/>
      <c r="AI133" s="7"/>
      <c r="AJ133" s="7"/>
      <c r="AK133" s="7"/>
      <c r="AL133" s="7"/>
      <c r="AM133" s="7"/>
      <c r="AN133" s="7"/>
      <c r="AO133" s="7"/>
      <c r="AP133" s="7"/>
      <c r="AQ133" s="7"/>
      <c r="AR133" s="61"/>
      <c r="AS133" s="61"/>
      <c r="AT133" s="61"/>
      <c r="AU133" s="7"/>
      <c r="AV133" s="7"/>
      <c r="AW133" s="7"/>
      <c r="AX133" s="7"/>
      <c r="AY133" s="7"/>
      <c r="AZ133" s="7"/>
      <c r="BA133" s="7"/>
      <c r="BB133" s="7"/>
      <c r="BC133" s="79"/>
      <c r="BD133" s="58"/>
      <c r="BE133" s="22" t="e">
        <f>VLOOKUP(A133,'Master List'!$K$37:$L$57,2,FALSE)</f>
        <v>#N/A</v>
      </c>
      <c r="BF133" s="22" t="e">
        <f>VLOOKUP(B133,'Master List'!$O$37:$P$124,2,FALSE)</f>
        <v>#N/A</v>
      </c>
      <c r="BG133" s="11" t="e">
        <f>VLOOKUP(A133,'Master List'!$K$37:$M$57,3,FALSE)</f>
        <v>#N/A</v>
      </c>
    </row>
    <row r="134" spans="1:59" ht="15.75" thickBot="1" x14ac:dyDescent="0.3">
      <c r="A134" s="5"/>
      <c r="B134" s="5"/>
      <c r="C134" s="5"/>
      <c r="D134" s="5"/>
      <c r="E134" s="5"/>
      <c r="F134" s="5"/>
      <c r="G134" s="5"/>
      <c r="H134" s="5"/>
      <c r="I134" s="5"/>
      <c r="J134" s="5"/>
      <c r="K134" s="8"/>
      <c r="L134" s="57"/>
      <c r="M134" s="6"/>
      <c r="N134" s="6"/>
      <c r="O134" s="5"/>
      <c r="P134" s="6"/>
      <c r="Q134" s="6"/>
      <c r="R134" s="6"/>
      <c r="S134" s="6"/>
      <c r="T134" s="6"/>
      <c r="U134" s="5"/>
      <c r="V134" s="6"/>
      <c r="W134" s="6"/>
      <c r="X134" s="70"/>
      <c r="Y134" s="70"/>
      <c r="Z134" s="70"/>
      <c r="AA134" s="70"/>
      <c r="AB134" s="70"/>
      <c r="AC134" s="70"/>
      <c r="AD134" s="71"/>
      <c r="AE134" s="71"/>
      <c r="AF134" s="81"/>
      <c r="AG134" s="7"/>
      <c r="AH134" s="7"/>
      <c r="AI134" s="7"/>
      <c r="AJ134" s="7"/>
      <c r="AK134" s="7"/>
      <c r="AL134" s="7"/>
      <c r="AM134" s="7"/>
      <c r="AN134" s="7"/>
      <c r="AO134" s="7"/>
      <c r="AP134" s="7"/>
      <c r="AQ134" s="7"/>
      <c r="AR134" s="61"/>
      <c r="AS134" s="61"/>
      <c r="AT134" s="61"/>
      <c r="AU134" s="7"/>
      <c r="AV134" s="7"/>
      <c r="AW134" s="7"/>
      <c r="AX134" s="7"/>
      <c r="AY134" s="7"/>
      <c r="AZ134" s="7"/>
      <c r="BA134" s="7"/>
      <c r="BB134" s="7"/>
      <c r="BC134" s="79"/>
      <c r="BD134" s="58"/>
      <c r="BE134" s="22" t="e">
        <f>VLOOKUP(A134,'Master List'!$K$37:$L$57,2,FALSE)</f>
        <v>#N/A</v>
      </c>
      <c r="BF134" s="22" t="e">
        <f>VLOOKUP(B134,'Master List'!$O$37:$P$124,2,FALSE)</f>
        <v>#N/A</v>
      </c>
      <c r="BG134" s="11" t="e">
        <f>VLOOKUP(A134,'Master List'!$K$37:$M$57,3,FALSE)</f>
        <v>#N/A</v>
      </c>
    </row>
    <row r="135" spans="1:59" ht="15.75" thickBot="1" x14ac:dyDescent="0.3">
      <c r="A135" s="5"/>
      <c r="B135" s="5"/>
      <c r="C135" s="5"/>
      <c r="D135" s="5"/>
      <c r="E135" s="5"/>
      <c r="F135" s="5"/>
      <c r="G135" s="5"/>
      <c r="H135" s="5"/>
      <c r="I135" s="5"/>
      <c r="J135" s="5"/>
      <c r="K135" s="8"/>
      <c r="L135" s="57"/>
      <c r="M135" s="6"/>
      <c r="N135" s="6"/>
      <c r="O135" s="5"/>
      <c r="P135" s="6"/>
      <c r="Q135" s="6"/>
      <c r="R135" s="6"/>
      <c r="S135" s="6"/>
      <c r="T135" s="6"/>
      <c r="U135" s="5"/>
      <c r="V135" s="6"/>
      <c r="W135" s="6"/>
      <c r="X135" s="70"/>
      <c r="Y135" s="70"/>
      <c r="Z135" s="70"/>
      <c r="AA135" s="70"/>
      <c r="AB135" s="70"/>
      <c r="AC135" s="70"/>
      <c r="AD135" s="71"/>
      <c r="AE135" s="71"/>
      <c r="AF135" s="81"/>
      <c r="AG135" s="7"/>
      <c r="AH135" s="7"/>
      <c r="AI135" s="7"/>
      <c r="AJ135" s="7"/>
      <c r="AK135" s="7"/>
      <c r="AL135" s="7"/>
      <c r="AM135" s="7"/>
      <c r="AN135" s="7"/>
      <c r="AO135" s="7"/>
      <c r="AP135" s="7"/>
      <c r="AQ135" s="7"/>
      <c r="AR135" s="61"/>
      <c r="AS135" s="61"/>
      <c r="AT135" s="61"/>
      <c r="AU135" s="7"/>
      <c r="AV135" s="7"/>
      <c r="AW135" s="7"/>
      <c r="AX135" s="7"/>
      <c r="AY135" s="7"/>
      <c r="AZ135" s="7"/>
      <c r="BA135" s="7"/>
      <c r="BB135" s="7"/>
      <c r="BC135" s="79"/>
      <c r="BD135" s="58"/>
      <c r="BE135" s="22" t="e">
        <f>VLOOKUP(A135,'Master List'!$K$37:$L$57,2,FALSE)</f>
        <v>#N/A</v>
      </c>
      <c r="BF135" s="22" t="e">
        <f>VLOOKUP(B135,'Master List'!$O$37:$P$124,2,FALSE)</f>
        <v>#N/A</v>
      </c>
      <c r="BG135" s="11" t="e">
        <f>VLOOKUP(A135,'Master List'!$K$37:$M$57,3,FALSE)</f>
        <v>#N/A</v>
      </c>
    </row>
    <row r="136" spans="1:59" ht="15.75" thickBot="1" x14ac:dyDescent="0.3">
      <c r="A136" s="5"/>
      <c r="B136" s="5"/>
      <c r="C136" s="5"/>
      <c r="D136" s="5"/>
      <c r="E136" s="5"/>
      <c r="F136" s="5"/>
      <c r="G136" s="5"/>
      <c r="H136" s="5"/>
      <c r="I136" s="5"/>
      <c r="J136" s="5"/>
      <c r="K136" s="8"/>
      <c r="L136" s="57"/>
      <c r="M136" s="6"/>
      <c r="N136" s="6"/>
      <c r="O136" s="5"/>
      <c r="P136" s="6"/>
      <c r="Q136" s="6"/>
      <c r="R136" s="6"/>
      <c r="S136" s="6"/>
      <c r="T136" s="6"/>
      <c r="U136" s="5"/>
      <c r="V136" s="6"/>
      <c r="W136" s="6"/>
      <c r="X136" s="70"/>
      <c r="Y136" s="70"/>
      <c r="Z136" s="70"/>
      <c r="AA136" s="70"/>
      <c r="AB136" s="70"/>
      <c r="AC136" s="70"/>
      <c r="AD136" s="71"/>
      <c r="AE136" s="71"/>
      <c r="AF136" s="81"/>
      <c r="AG136" s="7"/>
      <c r="AH136" s="7"/>
      <c r="AI136" s="7"/>
      <c r="AJ136" s="7"/>
      <c r="AK136" s="7"/>
      <c r="AL136" s="7"/>
      <c r="AM136" s="7"/>
      <c r="AN136" s="7"/>
      <c r="AO136" s="7"/>
      <c r="AP136" s="7"/>
      <c r="AQ136" s="7"/>
      <c r="AR136" s="61"/>
      <c r="AS136" s="61"/>
      <c r="AT136" s="61"/>
      <c r="AU136" s="7"/>
      <c r="AV136" s="7"/>
      <c r="AW136" s="7"/>
      <c r="AX136" s="7"/>
      <c r="AY136" s="7"/>
      <c r="AZ136" s="7"/>
      <c r="BA136" s="7"/>
      <c r="BB136" s="7"/>
      <c r="BC136" s="79"/>
      <c r="BD136" s="58"/>
      <c r="BE136" s="22" t="e">
        <f>VLOOKUP(A136,'Master List'!$K$37:$L$57,2,FALSE)</f>
        <v>#N/A</v>
      </c>
      <c r="BF136" s="22" t="e">
        <f>VLOOKUP(B136,'Master List'!$O$37:$P$124,2,FALSE)</f>
        <v>#N/A</v>
      </c>
      <c r="BG136" s="11" t="e">
        <f>VLOOKUP(A136,'Master List'!$K$37:$M$57,3,FALSE)</f>
        <v>#N/A</v>
      </c>
    </row>
    <row r="137" spans="1:59" ht="15.75" thickBot="1" x14ac:dyDescent="0.3">
      <c r="A137" s="5"/>
      <c r="B137" s="5"/>
      <c r="C137" s="5"/>
      <c r="D137" s="5"/>
      <c r="E137" s="5"/>
      <c r="F137" s="5"/>
      <c r="G137" s="5"/>
      <c r="H137" s="5"/>
      <c r="I137" s="5"/>
      <c r="J137" s="5"/>
      <c r="K137" s="8"/>
      <c r="L137" s="57"/>
      <c r="M137" s="6"/>
      <c r="N137" s="6"/>
      <c r="O137" s="5"/>
      <c r="P137" s="6"/>
      <c r="Q137" s="6"/>
      <c r="R137" s="6"/>
      <c r="S137" s="6"/>
      <c r="T137" s="6"/>
      <c r="U137" s="5"/>
      <c r="V137" s="6"/>
      <c r="W137" s="6"/>
      <c r="X137" s="70"/>
      <c r="Y137" s="70"/>
      <c r="Z137" s="70"/>
      <c r="AA137" s="70"/>
      <c r="AB137" s="70"/>
      <c r="AC137" s="70"/>
      <c r="AD137" s="71"/>
      <c r="AE137" s="71"/>
      <c r="AF137" s="81"/>
      <c r="AG137" s="7"/>
      <c r="AH137" s="7"/>
      <c r="AI137" s="7"/>
      <c r="AJ137" s="7"/>
      <c r="AK137" s="7"/>
      <c r="AL137" s="7"/>
      <c r="AM137" s="7"/>
      <c r="AN137" s="7"/>
      <c r="AO137" s="7"/>
      <c r="AP137" s="7"/>
      <c r="AQ137" s="7"/>
      <c r="AR137" s="61"/>
      <c r="AS137" s="61"/>
      <c r="AT137" s="61"/>
      <c r="AU137" s="7"/>
      <c r="AV137" s="7"/>
      <c r="AW137" s="7"/>
      <c r="AX137" s="7"/>
      <c r="AY137" s="7"/>
      <c r="AZ137" s="7"/>
      <c r="BA137" s="7"/>
      <c r="BB137" s="7"/>
      <c r="BC137" s="79"/>
      <c r="BD137" s="58"/>
      <c r="BE137" s="22" t="e">
        <f>VLOOKUP(A137,'Master List'!$K$37:$L$57,2,FALSE)</f>
        <v>#N/A</v>
      </c>
      <c r="BF137" s="22" t="e">
        <f>VLOOKUP(B137,'Master List'!$O$37:$P$124,2,FALSE)</f>
        <v>#N/A</v>
      </c>
      <c r="BG137" s="11" t="e">
        <f>VLOOKUP(A137,'Master List'!$K$37:$M$57,3,FALSE)</f>
        <v>#N/A</v>
      </c>
    </row>
    <row r="138" spans="1:59" ht="15.75" thickBot="1" x14ac:dyDescent="0.3">
      <c r="A138" s="5"/>
      <c r="B138" s="5"/>
      <c r="C138" s="5"/>
      <c r="D138" s="5"/>
      <c r="E138" s="5"/>
      <c r="F138" s="5"/>
      <c r="G138" s="5"/>
      <c r="H138" s="5"/>
      <c r="I138" s="5"/>
      <c r="J138" s="5"/>
      <c r="K138" s="8"/>
      <c r="L138" s="57"/>
      <c r="M138" s="6"/>
      <c r="N138" s="6"/>
      <c r="O138" s="5"/>
      <c r="P138" s="6"/>
      <c r="Q138" s="6"/>
      <c r="R138" s="6"/>
      <c r="S138" s="6"/>
      <c r="T138" s="6"/>
      <c r="U138" s="5"/>
      <c r="V138" s="6"/>
      <c r="W138" s="6"/>
      <c r="X138" s="70"/>
      <c r="Y138" s="70"/>
      <c r="Z138" s="70"/>
      <c r="AA138" s="70"/>
      <c r="AB138" s="70"/>
      <c r="AC138" s="70"/>
      <c r="AD138" s="71"/>
      <c r="AE138" s="71"/>
      <c r="AF138" s="81"/>
      <c r="AG138" s="7"/>
      <c r="AH138" s="7"/>
      <c r="AI138" s="7"/>
      <c r="AJ138" s="7"/>
      <c r="AK138" s="7"/>
      <c r="AL138" s="7"/>
      <c r="AM138" s="7"/>
      <c r="AN138" s="7"/>
      <c r="AO138" s="7"/>
      <c r="AP138" s="7"/>
      <c r="AQ138" s="7"/>
      <c r="AR138" s="61"/>
      <c r="AS138" s="61"/>
      <c r="AT138" s="61"/>
      <c r="AU138" s="7"/>
      <c r="AV138" s="7"/>
      <c r="AW138" s="7"/>
      <c r="AX138" s="7"/>
      <c r="AY138" s="7"/>
      <c r="AZ138" s="7"/>
      <c r="BA138" s="7"/>
      <c r="BB138" s="7"/>
      <c r="BC138" s="79"/>
      <c r="BD138" s="58"/>
      <c r="BE138" s="22" t="e">
        <f>VLOOKUP(A138,'Master List'!$K$37:$L$57,2,FALSE)</f>
        <v>#N/A</v>
      </c>
      <c r="BF138" s="22" t="e">
        <f>VLOOKUP(B138,'Master List'!$O$37:$P$124,2,FALSE)</f>
        <v>#N/A</v>
      </c>
      <c r="BG138" s="11" t="e">
        <f>VLOOKUP(A138,'Master List'!$K$37:$M$57,3,FALSE)</f>
        <v>#N/A</v>
      </c>
    </row>
    <row r="139" spans="1:59" ht="15.75" thickBot="1" x14ac:dyDescent="0.3">
      <c r="A139" s="5"/>
      <c r="B139" s="5"/>
      <c r="C139" s="5"/>
      <c r="D139" s="5"/>
      <c r="E139" s="5"/>
      <c r="F139" s="5"/>
      <c r="G139" s="5"/>
      <c r="H139" s="5"/>
      <c r="I139" s="5"/>
      <c r="J139" s="5"/>
      <c r="K139" s="8"/>
      <c r="L139" s="57"/>
      <c r="M139" s="6"/>
      <c r="N139" s="6"/>
      <c r="O139" s="5"/>
      <c r="P139" s="6"/>
      <c r="Q139" s="6"/>
      <c r="R139" s="6"/>
      <c r="S139" s="6"/>
      <c r="T139" s="6"/>
      <c r="U139" s="5"/>
      <c r="V139" s="6"/>
      <c r="W139" s="6"/>
      <c r="X139" s="70"/>
      <c r="Y139" s="70"/>
      <c r="Z139" s="70"/>
      <c r="AA139" s="70"/>
      <c r="AB139" s="70"/>
      <c r="AC139" s="70"/>
      <c r="AD139" s="71"/>
      <c r="AE139" s="71"/>
      <c r="AF139" s="81"/>
      <c r="AG139" s="7"/>
      <c r="AH139" s="7"/>
      <c r="AI139" s="7"/>
      <c r="AJ139" s="7"/>
      <c r="AK139" s="7"/>
      <c r="AL139" s="7"/>
      <c r="AM139" s="7"/>
      <c r="AN139" s="7"/>
      <c r="AO139" s="7"/>
      <c r="AP139" s="7"/>
      <c r="AQ139" s="7"/>
      <c r="AR139" s="61"/>
      <c r="AS139" s="61"/>
      <c r="AT139" s="61"/>
      <c r="AU139" s="7"/>
      <c r="AV139" s="7"/>
      <c r="AW139" s="7"/>
      <c r="AX139" s="7"/>
      <c r="AY139" s="7"/>
      <c r="AZ139" s="7"/>
      <c r="BA139" s="7"/>
      <c r="BB139" s="7"/>
      <c r="BC139" s="79"/>
      <c r="BD139" s="58"/>
      <c r="BE139" s="22" t="e">
        <f>VLOOKUP(A139,'Master List'!$K$37:$L$57,2,FALSE)</f>
        <v>#N/A</v>
      </c>
      <c r="BF139" s="22" t="e">
        <f>VLOOKUP(B139,'Master List'!$O$37:$P$124,2,FALSE)</f>
        <v>#N/A</v>
      </c>
      <c r="BG139" s="11" t="e">
        <f>VLOOKUP(A139,'Master List'!$K$37:$M$57,3,FALSE)</f>
        <v>#N/A</v>
      </c>
    </row>
    <row r="140" spans="1:59" ht="15.75" thickBot="1" x14ac:dyDescent="0.3">
      <c r="A140" s="5"/>
      <c r="B140" s="5"/>
      <c r="C140" s="5"/>
      <c r="D140" s="5"/>
      <c r="E140" s="5"/>
      <c r="F140" s="5"/>
      <c r="G140" s="5"/>
      <c r="H140" s="5"/>
      <c r="I140" s="5"/>
      <c r="J140" s="5"/>
      <c r="K140" s="8"/>
      <c r="L140" s="57"/>
      <c r="M140" s="6"/>
      <c r="N140" s="6"/>
      <c r="O140" s="5"/>
      <c r="P140" s="6"/>
      <c r="Q140" s="6"/>
      <c r="R140" s="6"/>
      <c r="S140" s="6"/>
      <c r="T140" s="6"/>
      <c r="U140" s="5"/>
      <c r="V140" s="6"/>
      <c r="W140" s="6"/>
      <c r="X140" s="70"/>
      <c r="Y140" s="70"/>
      <c r="Z140" s="70"/>
      <c r="AA140" s="70"/>
      <c r="AB140" s="70"/>
      <c r="AC140" s="70"/>
      <c r="AD140" s="71"/>
      <c r="AE140" s="71"/>
      <c r="AF140" s="81"/>
      <c r="AG140" s="7"/>
      <c r="AH140" s="7"/>
      <c r="AI140" s="7"/>
      <c r="AJ140" s="7"/>
      <c r="AK140" s="7"/>
      <c r="AL140" s="7"/>
      <c r="AM140" s="7"/>
      <c r="AN140" s="7"/>
      <c r="AO140" s="7"/>
      <c r="AP140" s="7"/>
      <c r="AQ140" s="7"/>
      <c r="AR140" s="61"/>
      <c r="AS140" s="61"/>
      <c r="AT140" s="61"/>
      <c r="AU140" s="7"/>
      <c r="AV140" s="7"/>
      <c r="AW140" s="7"/>
      <c r="AX140" s="7"/>
      <c r="AY140" s="7"/>
      <c r="AZ140" s="7"/>
      <c r="BA140" s="7"/>
      <c r="BB140" s="7"/>
      <c r="BC140" s="79"/>
      <c r="BD140" s="58"/>
      <c r="BE140" s="22" t="e">
        <f>VLOOKUP(A140,'Master List'!$K$37:$L$57,2,FALSE)</f>
        <v>#N/A</v>
      </c>
      <c r="BF140" s="22" t="e">
        <f>VLOOKUP(B140,'Master List'!$O$37:$P$124,2,FALSE)</f>
        <v>#N/A</v>
      </c>
      <c r="BG140" s="11" t="e">
        <f>VLOOKUP(A140,'Master List'!$K$37:$M$57,3,FALSE)</f>
        <v>#N/A</v>
      </c>
    </row>
    <row r="141" spans="1:59" ht="15.75" thickBot="1" x14ac:dyDescent="0.3">
      <c r="A141" s="5"/>
      <c r="B141" s="5"/>
      <c r="C141" s="5"/>
      <c r="D141" s="5"/>
      <c r="E141" s="5"/>
      <c r="F141" s="5"/>
      <c r="G141" s="5"/>
      <c r="H141" s="5"/>
      <c r="I141" s="5"/>
      <c r="J141" s="5"/>
      <c r="K141" s="8"/>
      <c r="L141" s="57"/>
      <c r="M141" s="6"/>
      <c r="N141" s="6"/>
      <c r="O141" s="5"/>
      <c r="P141" s="6"/>
      <c r="Q141" s="6"/>
      <c r="R141" s="6"/>
      <c r="S141" s="6"/>
      <c r="T141" s="6"/>
      <c r="U141" s="5"/>
      <c r="V141" s="6"/>
      <c r="W141" s="6"/>
      <c r="X141" s="70"/>
      <c r="Y141" s="70"/>
      <c r="Z141" s="70"/>
      <c r="AA141" s="70"/>
      <c r="AB141" s="70"/>
      <c r="AC141" s="70"/>
      <c r="AD141" s="71"/>
      <c r="AE141" s="71"/>
      <c r="AF141" s="81"/>
      <c r="AG141" s="7"/>
      <c r="AH141" s="7"/>
      <c r="AI141" s="7"/>
      <c r="AJ141" s="7"/>
      <c r="AK141" s="7"/>
      <c r="AL141" s="7"/>
      <c r="AM141" s="7"/>
      <c r="AN141" s="7"/>
      <c r="AO141" s="7"/>
      <c r="AP141" s="7"/>
      <c r="AQ141" s="7"/>
      <c r="AR141" s="61"/>
      <c r="AS141" s="61"/>
      <c r="AT141" s="61"/>
      <c r="AU141" s="7"/>
      <c r="AV141" s="7"/>
      <c r="AW141" s="7"/>
      <c r="AX141" s="7"/>
      <c r="AY141" s="7"/>
      <c r="AZ141" s="7"/>
      <c r="BA141" s="7"/>
      <c r="BB141" s="7"/>
      <c r="BC141" s="79"/>
      <c r="BD141" s="58"/>
      <c r="BE141" s="22" t="e">
        <f>VLOOKUP(A141,'Master List'!$K$37:$L$57,2,FALSE)</f>
        <v>#N/A</v>
      </c>
      <c r="BF141" s="22" t="e">
        <f>VLOOKUP(B141,'Master List'!$O$37:$P$124,2,FALSE)</f>
        <v>#N/A</v>
      </c>
      <c r="BG141" s="11" t="e">
        <f>VLOOKUP(A141,'Master List'!$K$37:$M$57,3,FALSE)</f>
        <v>#N/A</v>
      </c>
    </row>
    <row r="142" spans="1:59" ht="15.75" thickBot="1" x14ac:dyDescent="0.3">
      <c r="A142" s="5"/>
      <c r="B142" s="5"/>
      <c r="C142" s="5"/>
      <c r="D142" s="5"/>
      <c r="E142" s="5"/>
      <c r="F142" s="5"/>
      <c r="G142" s="5"/>
      <c r="H142" s="5"/>
      <c r="I142" s="5"/>
      <c r="J142" s="5"/>
      <c r="K142" s="8"/>
      <c r="L142" s="57"/>
      <c r="M142" s="6"/>
      <c r="N142" s="6"/>
      <c r="O142" s="5"/>
      <c r="P142" s="6"/>
      <c r="Q142" s="6"/>
      <c r="R142" s="6"/>
      <c r="S142" s="6"/>
      <c r="T142" s="6"/>
      <c r="U142" s="5"/>
      <c r="V142" s="6"/>
      <c r="W142" s="6"/>
      <c r="X142" s="70"/>
      <c r="Y142" s="70"/>
      <c r="Z142" s="70"/>
      <c r="AA142" s="70"/>
      <c r="AB142" s="70"/>
      <c r="AC142" s="70"/>
      <c r="AD142" s="71"/>
      <c r="AE142" s="71"/>
      <c r="AF142" s="81"/>
      <c r="AG142" s="7"/>
      <c r="AH142" s="7"/>
      <c r="AI142" s="7"/>
      <c r="AJ142" s="7"/>
      <c r="AK142" s="7"/>
      <c r="AL142" s="7"/>
      <c r="AM142" s="7"/>
      <c r="AN142" s="7"/>
      <c r="AO142" s="7"/>
      <c r="AP142" s="7"/>
      <c r="AQ142" s="7"/>
      <c r="AR142" s="61"/>
      <c r="AS142" s="61"/>
      <c r="AT142" s="61"/>
      <c r="AU142" s="7"/>
      <c r="AV142" s="7"/>
      <c r="AW142" s="7"/>
      <c r="AX142" s="7"/>
      <c r="AY142" s="7"/>
      <c r="AZ142" s="7"/>
      <c r="BA142" s="7"/>
      <c r="BB142" s="7"/>
      <c r="BC142" s="79"/>
      <c r="BD142" s="58"/>
      <c r="BE142" s="22" t="e">
        <f>VLOOKUP(A142,'Master List'!$K$37:$L$57,2,FALSE)</f>
        <v>#N/A</v>
      </c>
      <c r="BF142" s="22" t="e">
        <f>VLOOKUP(B142,'Master List'!$O$37:$P$124,2,FALSE)</f>
        <v>#N/A</v>
      </c>
      <c r="BG142" s="11" t="e">
        <f>VLOOKUP(A142,'Master List'!$K$37:$M$57,3,FALSE)</f>
        <v>#N/A</v>
      </c>
    </row>
    <row r="143" spans="1:59" ht="15.75" thickBot="1" x14ac:dyDescent="0.3">
      <c r="A143" s="5"/>
      <c r="B143" s="5"/>
      <c r="C143" s="5"/>
      <c r="D143" s="5"/>
      <c r="E143" s="5"/>
      <c r="F143" s="5"/>
      <c r="G143" s="5"/>
      <c r="H143" s="5"/>
      <c r="I143" s="5"/>
      <c r="J143" s="5"/>
      <c r="K143" s="8"/>
      <c r="L143" s="57"/>
      <c r="M143" s="6"/>
      <c r="N143" s="6"/>
      <c r="O143" s="5"/>
      <c r="P143" s="6"/>
      <c r="Q143" s="6"/>
      <c r="R143" s="6"/>
      <c r="S143" s="6"/>
      <c r="T143" s="6"/>
      <c r="U143" s="5"/>
      <c r="V143" s="6"/>
      <c r="W143" s="6"/>
      <c r="X143" s="70"/>
      <c r="Y143" s="70"/>
      <c r="Z143" s="70"/>
      <c r="AA143" s="70"/>
      <c r="AB143" s="70"/>
      <c r="AC143" s="70"/>
      <c r="AD143" s="71"/>
      <c r="AE143" s="71"/>
      <c r="AF143" s="81"/>
      <c r="AG143" s="7"/>
      <c r="AH143" s="7"/>
      <c r="AI143" s="7"/>
      <c r="AJ143" s="7"/>
      <c r="AK143" s="7"/>
      <c r="AL143" s="7"/>
      <c r="AM143" s="7"/>
      <c r="AN143" s="7"/>
      <c r="AO143" s="7"/>
      <c r="AP143" s="7"/>
      <c r="AQ143" s="7"/>
      <c r="AR143" s="61"/>
      <c r="AS143" s="61"/>
      <c r="AT143" s="61"/>
      <c r="AU143" s="7"/>
      <c r="AV143" s="7"/>
      <c r="AW143" s="7"/>
      <c r="AX143" s="7"/>
      <c r="AY143" s="7"/>
      <c r="AZ143" s="7"/>
      <c r="BA143" s="7"/>
      <c r="BB143" s="7"/>
      <c r="BC143" s="79"/>
      <c r="BD143" s="58"/>
      <c r="BE143" s="22" t="e">
        <f>VLOOKUP(A143,'Master List'!$K$37:$L$57,2,FALSE)</f>
        <v>#N/A</v>
      </c>
      <c r="BF143" s="22" t="e">
        <f>VLOOKUP(B143,'Master List'!$O$37:$P$124,2,FALSE)</f>
        <v>#N/A</v>
      </c>
      <c r="BG143" s="11" t="e">
        <f>VLOOKUP(A143,'Master List'!$K$37:$M$57,3,FALSE)</f>
        <v>#N/A</v>
      </c>
    </row>
    <row r="144" spans="1:59" ht="15.75" thickBot="1" x14ac:dyDescent="0.3">
      <c r="A144" s="5"/>
      <c r="B144" s="5"/>
      <c r="C144" s="5"/>
      <c r="D144" s="5"/>
      <c r="E144" s="5"/>
      <c r="F144" s="5"/>
      <c r="G144" s="5"/>
      <c r="H144" s="5"/>
      <c r="I144" s="5"/>
      <c r="J144" s="5"/>
      <c r="K144" s="53"/>
      <c r="L144" s="57"/>
      <c r="M144" s="6"/>
      <c r="N144" s="6"/>
      <c r="O144" s="5"/>
      <c r="P144" s="6"/>
      <c r="Q144" s="6"/>
      <c r="R144" s="6"/>
      <c r="S144" s="6"/>
      <c r="T144" s="6"/>
      <c r="U144" s="5"/>
      <c r="V144" s="6"/>
      <c r="W144" s="6"/>
      <c r="X144" s="70"/>
      <c r="Y144" s="70"/>
      <c r="Z144" s="70"/>
      <c r="AA144" s="70"/>
      <c r="AB144" s="70"/>
      <c r="AC144" s="70"/>
      <c r="AD144" s="71"/>
      <c r="AE144" s="71"/>
      <c r="AF144" s="81"/>
      <c r="AG144" s="7"/>
      <c r="AH144" s="7"/>
      <c r="AI144" s="7"/>
      <c r="AJ144" s="7"/>
      <c r="AK144" s="7"/>
      <c r="AL144" s="7"/>
      <c r="AM144" s="7"/>
      <c r="AN144" s="7"/>
      <c r="AO144" s="7"/>
      <c r="AP144" s="7"/>
      <c r="AQ144" s="7"/>
      <c r="AR144" s="61"/>
      <c r="AS144" s="61"/>
      <c r="AT144" s="61"/>
      <c r="AU144" s="7"/>
      <c r="AV144" s="7"/>
      <c r="AW144" s="7"/>
      <c r="AX144" s="7"/>
      <c r="AY144" s="7"/>
      <c r="AZ144" s="7"/>
      <c r="BA144" s="7"/>
      <c r="BB144" s="7"/>
      <c r="BC144" s="79"/>
      <c r="BD144" s="58"/>
      <c r="BE144" s="22" t="e">
        <f>VLOOKUP(A144,'Master List'!$K$37:$L$57,2,FALSE)</f>
        <v>#N/A</v>
      </c>
      <c r="BF144" s="22" t="e">
        <f>VLOOKUP(B144,'Master List'!$O$37:$P$124,2,FALSE)</f>
        <v>#N/A</v>
      </c>
      <c r="BG144" s="11" t="e">
        <f>VLOOKUP(A144,'Master List'!$K$37:$M$57,3,FALSE)</f>
        <v>#N/A</v>
      </c>
    </row>
    <row r="145" spans="1:56" x14ac:dyDescent="0.25">
      <c r="A145" s="6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x14ac:dyDescent="0.25">
      <c r="E146" s="13"/>
      <c r="F146" s="13"/>
      <c r="G146" s="13"/>
      <c r="H146" s="13"/>
      <c r="I146" s="13"/>
      <c r="J146" s="13"/>
    </row>
    <row r="147" spans="1:56" x14ac:dyDescent="0.25">
      <c r="E147" s="13"/>
      <c r="F147" s="13"/>
      <c r="G147" s="13"/>
      <c r="H147" s="13"/>
      <c r="I147" s="13"/>
      <c r="J147" s="13"/>
    </row>
    <row r="148" spans="1:56" x14ac:dyDescent="0.25">
      <c r="E148" s="13"/>
      <c r="F148" s="13"/>
      <c r="G148" s="13"/>
      <c r="H148" s="13"/>
      <c r="I148" s="13"/>
      <c r="J148" s="13"/>
    </row>
    <row r="149" spans="1:56" x14ac:dyDescent="0.25">
      <c r="E149" s="13"/>
      <c r="F149" s="13"/>
      <c r="G149" s="13"/>
      <c r="H149" s="13"/>
      <c r="I149" s="13"/>
      <c r="J149" s="13"/>
    </row>
    <row r="150" spans="1:56" x14ac:dyDescent="0.25">
      <c r="E150" s="13"/>
      <c r="F150" s="13"/>
      <c r="G150" s="13"/>
      <c r="H150" s="13"/>
      <c r="I150" s="13"/>
      <c r="J150" s="13"/>
    </row>
    <row r="151" spans="1:56" x14ac:dyDescent="0.25">
      <c r="E151" s="13"/>
      <c r="F151" s="13"/>
      <c r="G151" s="13"/>
      <c r="H151" s="13"/>
      <c r="I151" s="13"/>
      <c r="J151" s="13"/>
    </row>
    <row r="152" spans="1:56" x14ac:dyDescent="0.25">
      <c r="E152" s="13"/>
      <c r="F152" s="13"/>
      <c r="G152" s="13"/>
      <c r="H152" s="13"/>
      <c r="I152" s="13"/>
      <c r="J152" s="13"/>
    </row>
    <row r="153" spans="1:56" x14ac:dyDescent="0.25">
      <c r="E153" s="13"/>
      <c r="F153" s="13"/>
      <c r="G153" s="13"/>
      <c r="H153" s="13"/>
      <c r="I153" s="13"/>
      <c r="J153" s="13"/>
    </row>
    <row r="154" spans="1:56" x14ac:dyDescent="0.25">
      <c r="E154" s="13"/>
      <c r="F154" s="13"/>
      <c r="G154" s="13"/>
      <c r="H154" s="13"/>
      <c r="I154" s="13"/>
      <c r="J154" s="13"/>
    </row>
    <row r="155" spans="1:56" x14ac:dyDescent="0.25">
      <c r="E155" s="13"/>
      <c r="F155" s="13"/>
      <c r="G155" s="13"/>
      <c r="H155" s="13"/>
      <c r="I155" s="13"/>
      <c r="J155" s="13"/>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56" x14ac:dyDescent="0.25">
      <c r="E156" s="13"/>
      <c r="F156" s="13"/>
      <c r="G156" s="13"/>
      <c r="H156" s="13"/>
      <c r="I156" s="13"/>
      <c r="J156" s="13"/>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56" x14ac:dyDescent="0.25">
      <c r="E157" s="13"/>
      <c r="F157" s="13"/>
      <c r="G157" s="13"/>
      <c r="H157" s="13"/>
      <c r="I157" s="13"/>
      <c r="J157" s="13"/>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56" x14ac:dyDescent="0.25">
      <c r="E158" s="13"/>
      <c r="F158" s="13"/>
      <c r="G158" s="13"/>
      <c r="H158" s="13"/>
      <c r="I158" s="13"/>
      <c r="J158" s="13"/>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56" x14ac:dyDescent="0.25">
      <c r="E159" s="13"/>
      <c r="F159" s="13"/>
      <c r="G159" s="13"/>
      <c r="H159" s="13"/>
      <c r="I159" s="13"/>
      <c r="J159" s="13"/>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56" x14ac:dyDescent="0.25">
      <c r="E160" s="13"/>
      <c r="F160" s="13"/>
      <c r="G160" s="13"/>
      <c r="H160" s="13"/>
      <c r="I160" s="13"/>
      <c r="J160" s="13"/>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5:38" x14ac:dyDescent="0.25">
      <c r="E161" s="13"/>
      <c r="F161" s="13"/>
      <c r="G161" s="13"/>
      <c r="H161" s="13"/>
      <c r="I161" s="13"/>
      <c r="J161" s="13"/>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5:38" x14ac:dyDescent="0.25">
      <c r="E162" s="13"/>
      <c r="F162" s="13"/>
      <c r="G162" s="13"/>
      <c r="H162" s="13"/>
      <c r="I162" s="13"/>
      <c r="J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5:38" x14ac:dyDescent="0.25">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5:38" x14ac:dyDescent="0.25">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5:38" x14ac:dyDescent="0.25">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5:38" x14ac:dyDescent="0.25">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5:38" x14ac:dyDescent="0.25">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5:38" x14ac:dyDescent="0.25">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5:38" x14ac:dyDescent="0.25">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5:38" x14ac:dyDescent="0.25">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5:38" x14ac:dyDescent="0.25">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5:38" x14ac:dyDescent="0.25">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5:38" x14ac:dyDescent="0.25">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sheetData>
  <sheetProtection sheet="1" insertColumns="0" insertRows="0" insertHyperlinks="0" deleteRows="0" sort="0" autoFilter="0" pivotTables="0"/>
  <mergeCells count="6">
    <mergeCell ref="A13:BD13"/>
    <mergeCell ref="B1:C3"/>
    <mergeCell ref="D1:G3"/>
    <mergeCell ref="A4:BD5"/>
    <mergeCell ref="A6:BD6"/>
    <mergeCell ref="A7:BD12"/>
  </mergeCells>
  <conditionalFormatting sqref="J78:J144">
    <cfRule type="expression" dxfId="16" priority="11">
      <formula>OR(D78="DC",D78="PoE")</formula>
    </cfRule>
  </conditionalFormatting>
  <conditionalFormatting sqref="K78:K144">
    <cfRule type="expression" dxfId="15" priority="10">
      <formula>D78="AC"</formula>
    </cfRule>
  </conditionalFormatting>
  <conditionalFormatting sqref="BC78:BD144">
    <cfRule type="expression" dxfId="14" priority="9">
      <formula>D78&lt;&gt;"PoE"</formula>
    </cfRule>
  </conditionalFormatting>
  <conditionalFormatting sqref="F78:F144">
    <cfRule type="expression" dxfId="13" priority="8">
      <formula>COUNTIF(B78,"Replacement Lamps (Plug and Play) (UL Type A)")&gt;0</formula>
    </cfRule>
  </conditionalFormatting>
  <conditionalFormatting sqref="E14:F14 J14:L14 U14 AM14:AN14 BB14:BC14">
    <cfRule type="expression" dxfId="12" priority="7">
      <formula>E$14&lt;&gt;""</formula>
    </cfRule>
  </conditionalFormatting>
  <conditionalFormatting sqref="Y78:Y144">
    <cfRule type="expression" dxfId="11" priority="12">
      <formula>OR(ISNUMBER(MATCH(B78,$B$15:$B$24,0)))</formula>
    </cfRule>
  </conditionalFormatting>
  <conditionalFormatting sqref="Z78:Z144">
    <cfRule type="expression" dxfId="10" priority="13">
      <formula>OR(ISNUMBER(MATCH(B78,$B$15:$B$24,0)))</formula>
    </cfRule>
  </conditionalFormatting>
  <conditionalFormatting sqref="AA78:AA144">
    <cfRule type="expression" dxfId="9" priority="14">
      <formula>OR(ISNUMBER(MATCH(B78,$B$15:$B$24,0)))</formula>
    </cfRule>
  </conditionalFormatting>
  <conditionalFormatting sqref="X78:X144">
    <cfRule type="expression" dxfId="8" priority="6">
      <formula>OR(ISNUMBER(MATCH(B78,$B$30:$B$37,0)),ISNUMBER(MATCH(B78,$B$57:$B$59,0)))</formula>
    </cfRule>
  </conditionalFormatting>
  <conditionalFormatting sqref="AB78:AB144">
    <cfRule type="expression" dxfId="7" priority="5">
      <formula>OR(ISNUMBER(MATCH(B78,$B$44:$B$53,0)),ISNUMBER(MATCH(B78,$B$64:$B$74,0)))</formula>
    </cfRule>
  </conditionalFormatting>
  <conditionalFormatting sqref="E78:E144">
    <cfRule type="expression" dxfId="6" priority="3">
      <formula>COUNTIF(B78,"Replacement Lamps (Plug and Play) (UL Type A)")&gt;0</formula>
    </cfRule>
  </conditionalFormatting>
  <conditionalFormatting sqref="AF78:AF144">
    <cfRule type="expression" dxfId="5" priority="2">
      <formula>ISNUMBER(SEARCH("LLLC",AE78))</formula>
    </cfRule>
  </conditionalFormatting>
  <conditionalFormatting sqref="AF79:AF144">
    <cfRule type="expression" dxfId="4" priority="1">
      <formula>ISNUMBER(SEARCH("LLLC",AE79))</formula>
    </cfRule>
  </conditionalFormatting>
  <dataValidations count="23">
    <dataValidation type="decimal" allowBlank="1" showInputMessage="1" showErrorMessage="1" error="Please enter a valid 'Reported R9' value." sqref="Q78:Q144" xr:uid="{00000000-0002-0000-0300-000000000000}">
      <formula1>-200</formula1>
      <formula2>100</formula2>
    </dataValidation>
    <dataValidation type="decimal" allowBlank="1" showInputMessage="1" showErrorMessage="1" error="Please enter a valid 'Reported Rcs,h1' value." sqref="T78:T144" xr:uid="{00000000-0002-0000-0300-000001000000}">
      <formula1>-150</formula1>
      <formula2>150</formula2>
    </dataValidation>
    <dataValidation type="decimal" allowBlank="1" showInputMessage="1" showErrorMessage="1" error="Please enter a valid 'Reported Rg' value." sqref="S78:S144" xr:uid="{00000000-0002-0000-0300-000002000000}">
      <formula1>0</formula1>
      <formula2>1000</formula2>
    </dataValidation>
    <dataValidation type="decimal" allowBlank="1" showInputMessage="1" showErrorMessage="1" error="Please enter a valid 'Reported Rf' value." sqref="R78:R144" xr:uid="{00000000-0002-0000-0300-000003000000}">
      <formula1>0</formula1>
      <formula2>1000</formula2>
    </dataValidation>
    <dataValidation type="decimal" allowBlank="1" showInputMessage="1" showErrorMessage="1" sqref="K78:K144" xr:uid="{00000000-0002-0000-0300-000004000000}">
      <formula1>59.8975</formula1>
      <formula2>300</formula2>
    </dataValidation>
    <dataValidation type="decimal" allowBlank="1" showInputMessage="1" showErrorMessage="1" error="Please enter a valid 'Scaled  Efficacy (AC)' value." sqref="J78:J144" xr:uid="{00000000-0002-0000-0300-000005000000}">
      <formula1>59.8975</formula1>
      <formula2>300</formula2>
    </dataValidation>
    <dataValidation type="decimal" allowBlank="1" showInputMessage="1" showErrorMessage="1" error="Please enter a valid 'Reported CRI' value." sqref="P78:P144" xr:uid="{00000000-0002-0000-0300-000006000000}">
      <formula1>0</formula1>
      <formula2>100</formula2>
    </dataValidation>
    <dataValidation type="list" allowBlank="1" showInputMessage="1" showErrorMessage="1" error="Please select a valid 'NEMA Beam Spread' value." sqref="X78:X144" xr:uid="{00000000-0002-0000-0300-000007000000}">
      <formula1>$X$71:$X$76</formula1>
    </dataValidation>
    <dataValidation type="decimal" allowBlank="1" showInputMessage="1" showErrorMessage="1" error="Please enter a valid 'Beam Angle' answer." sqref="AC78:AC144" xr:uid="{00000000-0002-0000-0300-000008000000}">
      <formula1>135</formula1>
      <formula2>360</formula2>
    </dataValidation>
    <dataValidation type="list" allowBlank="1" showInputMessage="1" showErrorMessage="1" error="Please enter a valid 'Reported CCT' value." sqref="O78:O144" xr:uid="{00000000-0002-0000-0300-000009000000}">
      <formula1>$O$33:$O$76</formula1>
    </dataValidation>
    <dataValidation type="list" errorStyle="warning" allowBlank="1" showInputMessage="1" showErrorMessage="1" error="Please select a valid 'Primary Use Designation' value. Disregard this message if your product is a Specialty product." sqref="B78:B144" xr:uid="{00000000-0002-0000-0300-00000A000000}">
      <formula1>INDIRECT(BG78)</formula1>
    </dataValidation>
    <dataValidation type="list" allowBlank="1" showInputMessage="1" showErrorMessage="1" error="Please select a valid 'Integral Occupancy Sensor and/or Photocontrol' value." sqref="AD78:AE144" xr:uid="{00000000-0002-0000-0300-00000B000000}">
      <formula1>INDIRECT(BE78)</formula1>
    </dataValidation>
    <dataValidation type="list" allowBlank="1" showInputMessage="1" showErrorMessage="1" error="Please select a valid 'Dimming Type' value." sqref="AG78:AG144" xr:uid="{00000000-0002-0000-0300-00000C000000}">
      <formula1>$AG$73:$AG$76</formula1>
    </dataValidation>
    <dataValidation type="list" allowBlank="1" showInputMessage="1" showErrorMessage="1" error="Please select a valid BUG Rating  Value." sqref="Y78:AA144" xr:uid="{00000000-0002-0000-0300-00000D000000}">
      <formula1>$Y$71:$Y$76</formula1>
    </dataValidation>
    <dataValidation type="decimal" allowBlank="1" showInputMessage="1" showErrorMessage="1" error="Please enter a valid 'Scaled Light Output' value." sqref="I78:I144" xr:uid="{00000000-0002-0000-0300-00000E000000}">
      <formula1>25</formula1>
      <formula2>1000000</formula2>
    </dataValidation>
    <dataValidation type="decimal" allowBlank="1" showInputMessage="1" showErrorMessage="1" error="Please enter a decimal value." sqref="E78:F144" xr:uid="{00000000-0002-0000-0300-00000F000000}">
      <formula1>0</formula1>
      <formula2>480</formula2>
    </dataValidation>
    <dataValidation allowBlank="1" showInputMessage="1" showErrorMessage="1" error="Please enter either a decimal value or &quot;N/A&quot;." sqref="AY78:AZ144" xr:uid="{00000000-0002-0000-0300-000010000000}"/>
    <dataValidation type="custom" operator="greaterThan" allowBlank="1" showInputMessage="1" showErrorMessage="1" error="Please enter either a decimal value or &quot;N/A&quot;." sqref="AN78:AN144" xr:uid="{00000000-0002-0000-0300-000011000000}">
      <formula1>OR(AN78="N/A",ISNUMBER(AN78))</formula1>
    </dataValidation>
    <dataValidation type="custom" allowBlank="1" showInputMessage="1" showErrorMessage="1" error="Please enter either a decimal value or &quot;N/A&quot;." sqref="AM78:AM144 AO78:AO144 AW78:AX144 BA78:BB144" xr:uid="{00000000-0002-0000-0300-000012000000}">
      <formula1>OR(AM78="N/A",ISNUMBER(AM78))</formula1>
    </dataValidation>
    <dataValidation type="list" allowBlank="1" showInputMessage="1" showErrorMessage="1" error="Please select a valid 'NEMA Beam Spread' value." sqref="V78:W144" xr:uid="{00000000-0002-0000-0300-000013000000}">
      <formula1>VertNEMA</formula1>
    </dataValidation>
    <dataValidation type="decimal" allowBlank="1" showInputMessage="1" showErrorMessage="1" error="Please enter a valid 'Scaled Power Factor' value." sqref="N78:N144" xr:uid="{00000000-0002-0000-0300-000014000000}">
      <formula1>0.87</formula1>
      <formula2>1</formula2>
    </dataValidation>
    <dataValidation type="decimal" allowBlank="1" showInputMessage="1" showErrorMessage="1" error="Please enter a valid 'Scaled Total Harmonic Distortion (THD)' value" sqref="M78:M144" xr:uid="{00000000-0002-0000-0300-000015000000}">
      <formula1>0</formula1>
      <formula2>25</formula2>
    </dataValidation>
    <dataValidation type="list" allowBlank="1" showInputMessage="1" showErrorMessage="1" error="Please select a valid 'General Application' value." sqref="A78:A144" xr:uid="{00000000-0002-0000-0300-000016000000}">
      <formula1>GenApp</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23D56F63-273C-46CF-BF69-86D413944664}">
            <xm:f>ISNUMBER(MATCH(B78,'Master List'!$H$79:$H$85,0))</xm:f>
            <x14:dxf>
              <fill>
                <patternFill>
                  <bgColor theme="0"/>
                </patternFill>
              </fill>
            </x14:dxf>
          </x14:cfRule>
          <xm:sqref>AC78:AC144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error="Please select a valid value." xr:uid="{00000000-0002-0000-0300-000017000000}">
          <x14:formula1>
            <xm:f>'Master List'!$H$153:$H$154</xm:f>
          </x14:formula1>
          <xm:sqref>AL78:AL144</xm:sqref>
        </x14:dataValidation>
        <x14:dataValidation type="list" allowBlank="1" showInputMessage="1" showErrorMessage="1" error="Please select a valid 'Wireless Communication Protocol' value." xr:uid="{00000000-0002-0000-0300-000018000000}">
          <x14:formula1>
            <xm:f>'Master List'!$L$60:$L$67</xm:f>
          </x14:formula1>
          <xm:sqref>AJ78:AJ144</xm:sqref>
        </x14:dataValidation>
        <x14:dataValidation type="list" allowBlank="1" showInputMessage="1" showErrorMessage="1" error="Please select a valid 'Wired Communication Protocol' value." xr:uid="{00000000-0002-0000-0300-000019000000}">
          <x14:formula1>
            <xm:f>'Master List'!$K$60:$K$75</xm:f>
          </x14:formula1>
          <xm:sqref>AH78:AH144</xm:sqref>
        </x14:dataValidation>
        <x14:dataValidation type="list" allowBlank="1" showInputMessage="1" showErrorMessage="1" xr:uid="{00000000-0002-0000-0300-00001A000000}">
          <x14:formula1>
            <xm:f>'Master List'!$H$194:$H$196</xm:f>
          </x14:formula1>
          <xm:sqref>AS78:AS144</xm:sqref>
        </x14:dataValidation>
        <x14:dataValidation type="list" allowBlank="1" showInputMessage="1" showErrorMessage="1" xr:uid="{00000000-0002-0000-0300-00001B000000}">
          <x14:formula1>
            <xm:f>'Master List'!$H$144:$H$145</xm:f>
          </x14:formula1>
          <xm:sqref>AR78:AR144</xm:sqref>
        </x14:dataValidation>
        <x14:dataValidation type="list" allowBlank="1" showInputMessage="1" showErrorMessage="1" error="Please enter a valid 'Classification' value." xr:uid="{00000000-0002-0000-0300-00001C000000}">
          <x14:formula1>
            <xm:f>'Master List'!$H$115:$H$116</xm:f>
          </x14:formula1>
          <xm:sqref>C78:C144</xm:sqref>
        </x14:dataValidation>
        <x14:dataValidation type="list" allowBlank="1" showInputMessage="1" showErrorMessage="1" error="Please enter a valid 'PoE Connection' value." xr:uid="{00000000-0002-0000-0300-00001D000000}">
          <x14:formula1>
            <xm:f>'Master List'!$H$188:$H$191</xm:f>
          </x14:formula1>
          <xm:sqref>BD78:BD144</xm:sqref>
        </x14:dataValidation>
        <x14:dataValidation type="list" allowBlank="1" showInputMessage="1" showErrorMessage="1" error="Please enter a valid 'PoE Type/Class' value." xr:uid="{00000000-0002-0000-0300-00001E000000}">
          <x14:formula1>
            <xm:f>'Master List'!$H$167:$H$185</xm:f>
          </x14:formula1>
          <xm:sqref>BC78:BC144</xm:sqref>
        </x14:dataValidation>
        <x14:dataValidation type="list" allowBlank="1" showInputMessage="1" showErrorMessage="1" error="Please enter a valid 'System Type' value." xr:uid="{00000000-0002-0000-0300-00001F000000}">
          <x14:formula1>
            <xm:f>'Master List'!$H$162:$H$164</xm:f>
          </x14:formula1>
          <xm:sqref>D78:D144</xm:sqref>
        </x14:dataValidation>
        <x14:dataValidation type="list" allowBlank="1" showInputMessage="1" showErrorMessage="1" error="Please enter a valid 'White Tunable' value." xr:uid="{00000000-0002-0000-0300-000020000000}">
          <x14:formula1>
            <xm:f>'Master List'!$H$158:$H$159</xm:f>
          </x14:formula1>
          <xm:sqref>AU78:AU144</xm:sqref>
        </x14:dataValidation>
        <x14:dataValidation type="list" allowBlank="1" showInputMessage="1" showErrorMessage="1" error="Please enter a valid 'Base Type' answer." xr:uid="{00000000-0002-0000-0300-000021000000}">
          <x14:formula1>
            <xm:f>'Master List'!$H$129:$H$136</xm:f>
          </x14:formula1>
          <xm:sqref>AB78:AB144</xm:sqref>
        </x14:dataValidation>
        <x14:dataValidation type="list" allowBlank="1" showInputMessage="1" showErrorMessage="1" error="Please enter a valid 'Dim-to-Warm' value." xr:uid="{00000000-0002-0000-0300-000022000000}">
          <x14:formula1>
            <xm:f>'Master List'!$H$158:$H$159</xm:f>
          </x14:formula1>
          <xm:sqref>AV78:AV144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CS245"/>
  <sheetViews>
    <sheetView zoomScale="70" zoomScaleNormal="70" workbookViewId="0">
      <selection activeCell="N24" sqref="N24"/>
    </sheetView>
  </sheetViews>
  <sheetFormatPr defaultRowHeight="15" x14ac:dyDescent="0.25"/>
  <cols>
    <col min="7" max="7" width="13.28515625" customWidth="1"/>
    <col min="8" max="8" width="73.42578125" customWidth="1"/>
    <col min="9" max="9" width="4.28515625" customWidth="1"/>
    <col min="11" max="11" width="53.42578125" customWidth="1"/>
    <col min="12" max="12" width="28.7109375" customWidth="1"/>
    <col min="13" max="13" width="36.7109375" customWidth="1"/>
    <col min="14" max="14" width="17.28515625" customWidth="1"/>
    <col min="15" max="15" width="78.28515625" customWidth="1"/>
    <col min="16" max="16" width="75.28515625" customWidth="1"/>
    <col min="17" max="17" width="37.28515625" customWidth="1"/>
    <col min="18" max="18" width="14.7109375" bestFit="1" customWidth="1"/>
    <col min="19" max="19" width="8.7109375" bestFit="1" customWidth="1"/>
    <col min="20" max="21" width="12.28515625" bestFit="1" customWidth="1"/>
    <col min="22" max="22" width="15" bestFit="1" customWidth="1"/>
    <col min="23" max="23" width="11.7109375" bestFit="1" customWidth="1"/>
    <col min="24" max="24" width="26.28515625" bestFit="1" customWidth="1"/>
    <col min="25" max="25" width="13.42578125" bestFit="1" customWidth="1"/>
    <col min="26" max="26" width="12.5703125" bestFit="1" customWidth="1"/>
    <col min="27" max="27" width="24.7109375" bestFit="1" customWidth="1"/>
    <col min="28" max="28" width="40" customWidth="1"/>
    <col min="30" max="30" width="52.5703125" bestFit="1" customWidth="1"/>
    <col min="36" max="36" width="68.7109375" bestFit="1" customWidth="1"/>
    <col min="37" max="37" width="49.42578125" customWidth="1"/>
    <col min="39" max="39" width="25.28515625" customWidth="1"/>
    <col min="40" max="40" width="68.28515625" customWidth="1"/>
    <col min="49" max="49" width="43" customWidth="1"/>
    <col min="50" max="50" width="36.42578125" bestFit="1" customWidth="1"/>
    <col min="65" max="65" width="60.7109375" bestFit="1" customWidth="1"/>
  </cols>
  <sheetData>
    <row r="1" spans="1:97" ht="21" x14ac:dyDescent="0.35">
      <c r="A1" s="9" t="s">
        <v>19</v>
      </c>
      <c r="H1" s="51" t="s">
        <v>170</v>
      </c>
      <c r="I1" s="4"/>
      <c r="K1" s="72" t="s">
        <v>286</v>
      </c>
      <c r="L1" s="72" t="s">
        <v>287</v>
      </c>
      <c r="M1" s="72" t="s">
        <v>288</v>
      </c>
      <c r="N1" s="72" t="s">
        <v>289</v>
      </c>
      <c r="O1" s="72" t="s">
        <v>290</v>
      </c>
      <c r="P1" s="72" t="s">
        <v>291</v>
      </c>
      <c r="Q1" s="72" t="s">
        <v>41</v>
      </c>
      <c r="R1" s="75" t="s">
        <v>292</v>
      </c>
      <c r="S1" s="75" t="s">
        <v>407</v>
      </c>
      <c r="T1" s="75" t="s">
        <v>293</v>
      </c>
      <c r="U1" s="75" t="s">
        <v>294</v>
      </c>
      <c r="V1" s="72" t="s">
        <v>295</v>
      </c>
      <c r="W1" s="75" t="s">
        <v>296</v>
      </c>
      <c r="X1" s="72" t="s">
        <v>297</v>
      </c>
      <c r="Y1" s="72" t="s">
        <v>298</v>
      </c>
      <c r="Z1" s="73" t="s">
        <v>436</v>
      </c>
      <c r="AA1" s="74" t="s">
        <v>437</v>
      </c>
      <c r="AB1" s="73" t="s">
        <v>299</v>
      </c>
      <c r="AC1" s="74" t="s">
        <v>300</v>
      </c>
      <c r="AD1" s="73" t="s">
        <v>434</v>
      </c>
      <c r="AN1" s="22"/>
    </row>
    <row r="2" spans="1:97" x14ac:dyDescent="0.25">
      <c r="A2" s="10" t="b">
        <f>IF('Application Form'!D35="Yes",TRUE,FALSE)</f>
        <v>0</v>
      </c>
      <c r="J2" s="22"/>
      <c r="K2" s="72" t="s">
        <v>271</v>
      </c>
      <c r="L2" s="72" t="s">
        <v>271</v>
      </c>
      <c r="M2" s="72" t="s">
        <v>271</v>
      </c>
      <c r="N2" s="72" t="s">
        <v>271</v>
      </c>
      <c r="O2" s="72" t="s">
        <v>266</v>
      </c>
      <c r="P2" s="72" t="s">
        <v>266</v>
      </c>
      <c r="Q2" s="72" t="s">
        <v>266</v>
      </c>
      <c r="R2" s="72" t="s">
        <v>266</v>
      </c>
      <c r="S2" s="72" t="s">
        <v>266</v>
      </c>
      <c r="T2" s="72" t="s">
        <v>266</v>
      </c>
      <c r="U2" s="72" t="s">
        <v>266</v>
      </c>
      <c r="V2" s="72" t="s">
        <v>266</v>
      </c>
      <c r="W2" s="72" t="s">
        <v>266</v>
      </c>
      <c r="X2" s="72" t="s">
        <v>266</v>
      </c>
      <c r="Y2" s="72" t="s">
        <v>266</v>
      </c>
      <c r="Z2" s="72" t="s">
        <v>266</v>
      </c>
      <c r="AA2" s="72" t="s">
        <v>266</v>
      </c>
      <c r="AB2" s="72" t="s">
        <v>266</v>
      </c>
      <c r="AC2" s="72" t="s">
        <v>266</v>
      </c>
      <c r="AD2" s="72" t="s">
        <v>266</v>
      </c>
      <c r="AN2" s="22"/>
    </row>
    <row r="3" spans="1:97" x14ac:dyDescent="0.25">
      <c r="A3" s="1"/>
      <c r="H3" s="4" t="s">
        <v>21</v>
      </c>
      <c r="K3" s="72" t="s">
        <v>272</v>
      </c>
      <c r="L3" s="72" t="s">
        <v>272</v>
      </c>
      <c r="M3" s="72" t="s">
        <v>272</v>
      </c>
      <c r="N3" s="72" t="s">
        <v>272</v>
      </c>
      <c r="O3" s="72" t="s">
        <v>267</v>
      </c>
      <c r="P3" s="72" t="s">
        <v>267</v>
      </c>
      <c r="Q3" s="72" t="s">
        <v>267</v>
      </c>
      <c r="R3" s="72" t="s">
        <v>267</v>
      </c>
      <c r="S3" s="72" t="s">
        <v>267</v>
      </c>
      <c r="T3" s="72" t="s">
        <v>267</v>
      </c>
      <c r="U3" s="72" t="s">
        <v>267</v>
      </c>
      <c r="V3" s="72" t="s">
        <v>267</v>
      </c>
      <c r="W3" s="72" t="s">
        <v>267</v>
      </c>
      <c r="X3" s="72" t="s">
        <v>267</v>
      </c>
      <c r="Y3" s="72" t="s">
        <v>267</v>
      </c>
      <c r="Z3" s="72" t="s">
        <v>267</v>
      </c>
      <c r="AA3" s="72" t="s">
        <v>267</v>
      </c>
      <c r="AB3" s="72" t="s">
        <v>267</v>
      </c>
      <c r="AC3" s="72" t="s">
        <v>267</v>
      </c>
      <c r="AD3" s="72" t="s">
        <v>267</v>
      </c>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row>
    <row r="4" spans="1:97" x14ac:dyDescent="0.25">
      <c r="A4" s="9" t="s">
        <v>76</v>
      </c>
      <c r="H4" t="s">
        <v>161</v>
      </c>
      <c r="K4" s="72" t="s">
        <v>474</v>
      </c>
      <c r="L4" s="72" t="s">
        <v>474</v>
      </c>
      <c r="M4" s="72" t="s">
        <v>474</v>
      </c>
      <c r="N4" s="72" t="s">
        <v>474</v>
      </c>
      <c r="O4" s="72" t="s">
        <v>268</v>
      </c>
      <c r="P4" s="72" t="s">
        <v>268</v>
      </c>
      <c r="Q4" s="72" t="s">
        <v>268</v>
      </c>
      <c r="R4" s="72" t="s">
        <v>268</v>
      </c>
      <c r="S4" s="72" t="s">
        <v>268</v>
      </c>
      <c r="T4" s="72" t="s">
        <v>268</v>
      </c>
      <c r="U4" s="72" t="s">
        <v>268</v>
      </c>
      <c r="V4" s="72" t="s">
        <v>268</v>
      </c>
      <c r="W4" s="72" t="s">
        <v>268</v>
      </c>
      <c r="X4" s="72" t="s">
        <v>268</v>
      </c>
      <c r="Y4" s="72" t="s">
        <v>268</v>
      </c>
      <c r="Z4" s="72" t="s">
        <v>268</v>
      </c>
      <c r="AA4" s="72" t="s">
        <v>268</v>
      </c>
      <c r="AB4" s="72" t="s">
        <v>268</v>
      </c>
      <c r="AC4" s="72" t="s">
        <v>268</v>
      </c>
      <c r="AD4" s="72" t="s">
        <v>268</v>
      </c>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row>
    <row r="5" spans="1:97" x14ac:dyDescent="0.25">
      <c r="A5" s="1" t="s">
        <v>12</v>
      </c>
      <c r="H5" t="s">
        <v>162</v>
      </c>
      <c r="K5" s="72" t="s">
        <v>267</v>
      </c>
      <c r="L5" s="72" t="s">
        <v>267</v>
      </c>
      <c r="M5" s="72" t="s">
        <v>267</v>
      </c>
      <c r="N5" s="72" t="s">
        <v>267</v>
      </c>
      <c r="O5" s="72" t="s">
        <v>474</v>
      </c>
      <c r="P5" s="72" t="s">
        <v>474</v>
      </c>
      <c r="Q5" s="72" t="s">
        <v>474</v>
      </c>
      <c r="R5" s="72" t="s">
        <v>474</v>
      </c>
      <c r="S5" s="72" t="s">
        <v>474</v>
      </c>
      <c r="T5" s="72" t="s">
        <v>474</v>
      </c>
      <c r="U5" s="72" t="s">
        <v>474</v>
      </c>
      <c r="V5" s="72" t="s">
        <v>474</v>
      </c>
      <c r="W5" s="72" t="s">
        <v>474</v>
      </c>
      <c r="X5" s="72" t="s">
        <v>474</v>
      </c>
      <c r="Y5" s="72" t="s">
        <v>474</v>
      </c>
      <c r="Z5" s="72" t="s">
        <v>474</v>
      </c>
      <c r="AA5" s="72" t="s">
        <v>474</v>
      </c>
      <c r="AB5" s="72" t="s">
        <v>474</v>
      </c>
      <c r="AC5" s="72" t="s">
        <v>474</v>
      </c>
      <c r="AD5" s="72" t="s">
        <v>474</v>
      </c>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row>
    <row r="6" spans="1:97" x14ac:dyDescent="0.25">
      <c r="A6" s="10" t="s">
        <v>43</v>
      </c>
      <c r="H6" t="s">
        <v>163</v>
      </c>
      <c r="K6" s="72" t="s">
        <v>487</v>
      </c>
      <c r="L6" s="72" t="s">
        <v>487</v>
      </c>
      <c r="M6" s="72" t="s">
        <v>487</v>
      </c>
      <c r="N6" s="72" t="s">
        <v>487</v>
      </c>
      <c r="O6" s="72" t="s">
        <v>477</v>
      </c>
      <c r="P6" s="72" t="s">
        <v>477</v>
      </c>
      <c r="Q6" s="72" t="s">
        <v>477</v>
      </c>
      <c r="R6" s="72" t="s">
        <v>477</v>
      </c>
      <c r="S6" s="72" t="s">
        <v>477</v>
      </c>
      <c r="T6" s="72" t="s">
        <v>477</v>
      </c>
      <c r="U6" s="72" t="s">
        <v>477</v>
      </c>
      <c r="V6" s="72" t="s">
        <v>477</v>
      </c>
      <c r="W6" s="72" t="s">
        <v>477</v>
      </c>
      <c r="X6" s="72" t="s">
        <v>477</v>
      </c>
      <c r="Y6" s="72" t="s">
        <v>477</v>
      </c>
      <c r="Z6" s="72" t="s">
        <v>477</v>
      </c>
      <c r="AA6" s="72" t="s">
        <v>477</v>
      </c>
      <c r="AB6" s="72" t="s">
        <v>477</v>
      </c>
      <c r="AC6" s="72" t="s">
        <v>477</v>
      </c>
      <c r="AD6" s="72" t="s">
        <v>477</v>
      </c>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row>
    <row r="7" spans="1:97" x14ac:dyDescent="0.25">
      <c r="A7" s="1" t="s">
        <v>44</v>
      </c>
      <c r="H7" t="s">
        <v>164</v>
      </c>
      <c r="K7" s="72" t="s">
        <v>488</v>
      </c>
      <c r="L7" s="72" t="s">
        <v>488</v>
      </c>
      <c r="M7" s="72" t="s">
        <v>488</v>
      </c>
      <c r="N7" s="72" t="s">
        <v>488</v>
      </c>
      <c r="O7" s="72" t="s">
        <v>478</v>
      </c>
      <c r="P7" s="72" t="s">
        <v>478</v>
      </c>
      <c r="Q7" s="72" t="s">
        <v>478</v>
      </c>
      <c r="R7" s="72" t="s">
        <v>478</v>
      </c>
      <c r="S7" s="72" t="s">
        <v>478</v>
      </c>
      <c r="T7" s="72" t="s">
        <v>478</v>
      </c>
      <c r="U7" s="72" t="s">
        <v>478</v>
      </c>
      <c r="V7" s="72" t="s">
        <v>478</v>
      </c>
      <c r="W7" s="72" t="s">
        <v>478</v>
      </c>
      <c r="X7" s="72" t="s">
        <v>478</v>
      </c>
      <c r="Y7" s="72" t="s">
        <v>478</v>
      </c>
      <c r="Z7" s="72" t="s">
        <v>478</v>
      </c>
      <c r="AA7" s="72" t="s">
        <v>478</v>
      </c>
      <c r="AB7" s="72" t="s">
        <v>478</v>
      </c>
      <c r="AC7" s="72" t="s">
        <v>478</v>
      </c>
      <c r="AD7" s="72" t="s">
        <v>478</v>
      </c>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row>
    <row r="8" spans="1:97" x14ac:dyDescent="0.25">
      <c r="A8" s="1"/>
      <c r="H8" t="s">
        <v>40</v>
      </c>
      <c r="K8" s="72" t="s">
        <v>489</v>
      </c>
      <c r="L8" s="72" t="s">
        <v>489</v>
      </c>
      <c r="M8" s="72" t="s">
        <v>489</v>
      </c>
      <c r="N8" s="72" t="s">
        <v>489</v>
      </c>
      <c r="O8" s="72" t="s">
        <v>479</v>
      </c>
      <c r="P8" s="72" t="s">
        <v>479</v>
      </c>
      <c r="Q8" s="72" t="s">
        <v>479</v>
      </c>
      <c r="R8" s="72" t="s">
        <v>479</v>
      </c>
      <c r="S8" s="72" t="s">
        <v>479</v>
      </c>
      <c r="T8" s="72" t="s">
        <v>479</v>
      </c>
      <c r="U8" s="72" t="s">
        <v>479</v>
      </c>
      <c r="V8" s="72" t="s">
        <v>479</v>
      </c>
      <c r="W8" s="72" t="s">
        <v>479</v>
      </c>
      <c r="X8" s="72" t="s">
        <v>479</v>
      </c>
      <c r="Y8" s="72" t="s">
        <v>479</v>
      </c>
      <c r="Z8" s="72" t="s">
        <v>479</v>
      </c>
      <c r="AA8" s="72" t="s">
        <v>479</v>
      </c>
      <c r="AB8" s="72" t="s">
        <v>479</v>
      </c>
      <c r="AC8" s="72" t="s">
        <v>479</v>
      </c>
      <c r="AD8" s="72" t="s">
        <v>479</v>
      </c>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row>
    <row r="9" spans="1:97" x14ac:dyDescent="0.25">
      <c r="A9" s="9" t="s">
        <v>34</v>
      </c>
      <c r="H9" t="s">
        <v>147</v>
      </c>
      <c r="K9" s="72" t="s">
        <v>510</v>
      </c>
      <c r="L9" s="72" t="s">
        <v>510</v>
      </c>
      <c r="M9" s="72" t="s">
        <v>510</v>
      </c>
      <c r="N9" s="72" t="s">
        <v>510</v>
      </c>
      <c r="O9" s="72" t="s">
        <v>273</v>
      </c>
      <c r="P9" s="72" t="s">
        <v>273</v>
      </c>
      <c r="Q9" s="72" t="s">
        <v>273</v>
      </c>
      <c r="R9" s="72" t="s">
        <v>273</v>
      </c>
      <c r="S9" s="72" t="s">
        <v>273</v>
      </c>
      <c r="T9" s="72" t="s">
        <v>273</v>
      </c>
      <c r="U9" s="72" t="s">
        <v>273</v>
      </c>
      <c r="V9" s="72" t="s">
        <v>273</v>
      </c>
      <c r="W9" s="72" t="s">
        <v>273</v>
      </c>
      <c r="X9" s="72" t="s">
        <v>273</v>
      </c>
      <c r="Y9" s="72" t="s">
        <v>273</v>
      </c>
      <c r="Z9" s="72" t="s">
        <v>273</v>
      </c>
      <c r="AA9" s="72" t="s">
        <v>273</v>
      </c>
      <c r="AB9" s="72" t="s">
        <v>273</v>
      </c>
      <c r="AC9" s="72" t="s">
        <v>273</v>
      </c>
      <c r="AD9" s="72" t="s">
        <v>273</v>
      </c>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row>
    <row r="10" spans="1:97" x14ac:dyDescent="0.25">
      <c r="A10" s="1" t="s">
        <v>12</v>
      </c>
      <c r="H10" t="s">
        <v>41</v>
      </c>
      <c r="K10" s="76" t="s">
        <v>511</v>
      </c>
      <c r="L10" s="76" t="s">
        <v>511</v>
      </c>
      <c r="M10" s="76" t="s">
        <v>511</v>
      </c>
      <c r="N10" s="76" t="s">
        <v>511</v>
      </c>
      <c r="O10" s="76" t="s">
        <v>480</v>
      </c>
      <c r="P10" s="76" t="s">
        <v>480</v>
      </c>
      <c r="Q10" s="76" t="s">
        <v>480</v>
      </c>
      <c r="R10" s="76" t="s">
        <v>480</v>
      </c>
      <c r="S10" s="76" t="s">
        <v>480</v>
      </c>
      <c r="T10" s="76" t="s">
        <v>480</v>
      </c>
      <c r="U10" s="76" t="s">
        <v>480</v>
      </c>
      <c r="V10" s="76" t="s">
        <v>480</v>
      </c>
      <c r="W10" s="76" t="s">
        <v>480</v>
      </c>
      <c r="X10" s="76" t="s">
        <v>480</v>
      </c>
      <c r="Y10" s="76" t="s">
        <v>480</v>
      </c>
      <c r="Z10" s="76" t="s">
        <v>480</v>
      </c>
      <c r="AA10" s="76" t="s">
        <v>480</v>
      </c>
      <c r="AB10" s="76" t="s">
        <v>480</v>
      </c>
      <c r="AC10" s="76" t="s">
        <v>480</v>
      </c>
      <c r="AD10" s="76" t="s">
        <v>480</v>
      </c>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row>
    <row r="11" spans="1:97" x14ac:dyDescent="0.25">
      <c r="A11" s="1" t="s">
        <v>35</v>
      </c>
      <c r="H11" t="s">
        <v>42</v>
      </c>
      <c r="K11" s="76" t="s">
        <v>512</v>
      </c>
      <c r="L11" s="76" t="s">
        <v>512</v>
      </c>
      <c r="M11" s="76" t="s">
        <v>512</v>
      </c>
      <c r="N11" s="76" t="s">
        <v>512</v>
      </c>
      <c r="O11" s="76" t="s">
        <v>481</v>
      </c>
      <c r="P11" s="76" t="s">
        <v>481</v>
      </c>
      <c r="Q11" s="76" t="s">
        <v>481</v>
      </c>
      <c r="R11" s="76" t="s">
        <v>481</v>
      </c>
      <c r="S11" s="76" t="s">
        <v>481</v>
      </c>
      <c r="T11" s="76" t="s">
        <v>481</v>
      </c>
      <c r="U11" s="76" t="s">
        <v>481</v>
      </c>
      <c r="V11" s="76" t="s">
        <v>481</v>
      </c>
      <c r="W11" s="76" t="s">
        <v>481</v>
      </c>
      <c r="X11" s="76" t="s">
        <v>481</v>
      </c>
      <c r="Y11" s="76" t="s">
        <v>481</v>
      </c>
      <c r="Z11" s="76" t="s">
        <v>481</v>
      </c>
      <c r="AA11" s="76" t="s">
        <v>481</v>
      </c>
      <c r="AB11" s="76" t="s">
        <v>481</v>
      </c>
      <c r="AC11" s="76" t="s">
        <v>481</v>
      </c>
      <c r="AD11" s="76" t="s">
        <v>481</v>
      </c>
      <c r="AN11" s="22"/>
    </row>
    <row r="12" spans="1:97" x14ac:dyDescent="0.25">
      <c r="A12" s="1" t="s">
        <v>36</v>
      </c>
      <c r="H12" t="s">
        <v>22</v>
      </c>
      <c r="K12" s="76" t="s">
        <v>490</v>
      </c>
      <c r="L12" s="76" t="s">
        <v>490</v>
      </c>
      <c r="M12" s="76" t="s">
        <v>490</v>
      </c>
      <c r="N12" s="76" t="s">
        <v>490</v>
      </c>
      <c r="O12" s="76" t="s">
        <v>482</v>
      </c>
      <c r="P12" s="76" t="s">
        <v>482</v>
      </c>
      <c r="Q12" s="76" t="s">
        <v>482</v>
      </c>
      <c r="R12" s="76" t="s">
        <v>482</v>
      </c>
      <c r="S12" s="76" t="s">
        <v>482</v>
      </c>
      <c r="T12" s="76" t="s">
        <v>482</v>
      </c>
      <c r="U12" s="76" t="s">
        <v>482</v>
      </c>
      <c r="V12" s="76" t="s">
        <v>482</v>
      </c>
      <c r="W12" s="76" t="s">
        <v>482</v>
      </c>
      <c r="X12" s="76" t="s">
        <v>482</v>
      </c>
      <c r="Y12" s="76" t="s">
        <v>482</v>
      </c>
      <c r="Z12" s="76" t="s">
        <v>482</v>
      </c>
      <c r="AA12" s="76" t="s">
        <v>482</v>
      </c>
      <c r="AB12" s="76" t="s">
        <v>482</v>
      </c>
      <c r="AC12" s="76" t="s">
        <v>482</v>
      </c>
      <c r="AD12" s="76" t="s">
        <v>482</v>
      </c>
      <c r="AN12" s="22"/>
      <c r="CS12" s="22"/>
    </row>
    <row r="13" spans="1:97" x14ac:dyDescent="0.25">
      <c r="A13" s="1" t="s">
        <v>37</v>
      </c>
      <c r="H13" s="22" t="s">
        <v>406</v>
      </c>
      <c r="K13" s="72" t="s">
        <v>514</v>
      </c>
      <c r="L13" s="72" t="s">
        <v>514</v>
      </c>
      <c r="M13" s="72" t="s">
        <v>514</v>
      </c>
      <c r="N13" s="72" t="s">
        <v>514</v>
      </c>
      <c r="O13" s="76" t="s">
        <v>483</v>
      </c>
      <c r="P13" s="76" t="s">
        <v>483</v>
      </c>
      <c r="Q13" s="76" t="s">
        <v>483</v>
      </c>
      <c r="R13" s="76" t="s">
        <v>483</v>
      </c>
      <c r="S13" s="76" t="s">
        <v>483</v>
      </c>
      <c r="T13" s="76" t="s">
        <v>483</v>
      </c>
      <c r="U13" s="76" t="s">
        <v>483</v>
      </c>
      <c r="V13" s="76" t="s">
        <v>483</v>
      </c>
      <c r="W13" s="76" t="s">
        <v>483</v>
      </c>
      <c r="X13" s="76" t="s">
        <v>483</v>
      </c>
      <c r="Y13" s="76" t="s">
        <v>483</v>
      </c>
      <c r="Z13" s="76" t="s">
        <v>483</v>
      </c>
      <c r="AA13" s="76" t="s">
        <v>483</v>
      </c>
      <c r="AB13" s="76" t="s">
        <v>483</v>
      </c>
      <c r="AC13" s="76" t="s">
        <v>483</v>
      </c>
      <c r="AD13" s="76" t="s">
        <v>483</v>
      </c>
      <c r="AN13" s="22"/>
      <c r="CS13" s="22"/>
    </row>
    <row r="14" spans="1:97" x14ac:dyDescent="0.25">
      <c r="A14" s="1" t="s">
        <v>38</v>
      </c>
      <c r="H14" t="s">
        <v>165</v>
      </c>
      <c r="K14" s="72" t="s">
        <v>515</v>
      </c>
      <c r="L14" s="72" t="s">
        <v>515</v>
      </c>
      <c r="M14" s="72" t="s">
        <v>515</v>
      </c>
      <c r="N14" s="72" t="s">
        <v>515</v>
      </c>
      <c r="O14" s="76" t="s">
        <v>484</v>
      </c>
      <c r="P14" s="76" t="s">
        <v>484</v>
      </c>
      <c r="Q14" s="76" t="s">
        <v>484</v>
      </c>
      <c r="R14" s="76" t="s">
        <v>484</v>
      </c>
      <c r="S14" s="76" t="s">
        <v>484</v>
      </c>
      <c r="T14" s="76" t="s">
        <v>484</v>
      </c>
      <c r="U14" s="76" t="s">
        <v>484</v>
      </c>
      <c r="V14" s="76" t="s">
        <v>484</v>
      </c>
      <c r="W14" s="76" t="s">
        <v>484</v>
      </c>
      <c r="X14" s="76" t="s">
        <v>484</v>
      </c>
      <c r="Y14" s="76" t="s">
        <v>484</v>
      </c>
      <c r="Z14" s="76" t="s">
        <v>484</v>
      </c>
      <c r="AA14" s="76" t="s">
        <v>484</v>
      </c>
      <c r="AB14" s="76" t="s">
        <v>484</v>
      </c>
      <c r="AC14" s="76" t="s">
        <v>484</v>
      </c>
      <c r="AD14" s="76" t="s">
        <v>484</v>
      </c>
      <c r="AN14" s="22"/>
      <c r="CS14" s="22"/>
    </row>
    <row r="15" spans="1:97" x14ac:dyDescent="0.25">
      <c r="A15" s="1" t="s">
        <v>39</v>
      </c>
      <c r="H15" t="s">
        <v>166</v>
      </c>
      <c r="K15" s="72" t="s">
        <v>516</v>
      </c>
      <c r="L15" s="72" t="s">
        <v>516</v>
      </c>
      <c r="M15" s="72" t="s">
        <v>516</v>
      </c>
      <c r="N15" s="72" t="s">
        <v>516</v>
      </c>
      <c r="O15" s="76" t="s">
        <v>485</v>
      </c>
      <c r="P15" s="76" t="s">
        <v>485</v>
      </c>
      <c r="Q15" s="76" t="s">
        <v>485</v>
      </c>
      <c r="R15" s="76" t="s">
        <v>485</v>
      </c>
      <c r="S15" s="76" t="s">
        <v>485</v>
      </c>
      <c r="T15" s="76" t="s">
        <v>485</v>
      </c>
      <c r="U15" s="76" t="s">
        <v>485</v>
      </c>
      <c r="V15" s="76" t="s">
        <v>485</v>
      </c>
      <c r="W15" s="76" t="s">
        <v>485</v>
      </c>
      <c r="X15" s="76" t="s">
        <v>485</v>
      </c>
      <c r="Y15" s="76" t="s">
        <v>485</v>
      </c>
      <c r="Z15" s="76" t="s">
        <v>485</v>
      </c>
      <c r="AA15" s="76" t="s">
        <v>485</v>
      </c>
      <c r="AB15" s="76" t="s">
        <v>485</v>
      </c>
      <c r="AC15" s="76" t="s">
        <v>485</v>
      </c>
      <c r="AD15" s="76" t="s">
        <v>485</v>
      </c>
      <c r="AN15" s="22"/>
      <c r="CS15" s="22"/>
    </row>
    <row r="16" spans="1:97" s="22" customFormat="1" x14ac:dyDescent="0.25">
      <c r="A16" s="22" t="s">
        <v>112</v>
      </c>
      <c r="H16" t="s">
        <v>167</v>
      </c>
      <c r="K16" s="72" t="s">
        <v>513</v>
      </c>
      <c r="L16" s="72" t="s">
        <v>513</v>
      </c>
      <c r="M16" s="72" t="s">
        <v>513</v>
      </c>
      <c r="N16" s="72" t="s">
        <v>513</v>
      </c>
      <c r="O16" s="76" t="s">
        <v>486</v>
      </c>
      <c r="P16" s="76" t="s">
        <v>486</v>
      </c>
      <c r="Q16" s="76" t="s">
        <v>486</v>
      </c>
      <c r="R16" s="76" t="s">
        <v>486</v>
      </c>
      <c r="S16" s="76" t="s">
        <v>486</v>
      </c>
      <c r="T16" s="76" t="s">
        <v>486</v>
      </c>
      <c r="U16" s="76" t="s">
        <v>486</v>
      </c>
      <c r="V16" s="76" t="s">
        <v>486</v>
      </c>
      <c r="W16" s="76" t="s">
        <v>486</v>
      </c>
      <c r="X16" s="76" t="s">
        <v>486</v>
      </c>
      <c r="Y16" s="76" t="s">
        <v>486</v>
      </c>
      <c r="Z16" s="76" t="s">
        <v>486</v>
      </c>
      <c r="AA16" s="76" t="s">
        <v>486</v>
      </c>
      <c r="AB16" s="76" t="s">
        <v>486</v>
      </c>
      <c r="AC16" s="76" t="s">
        <v>486</v>
      </c>
      <c r="AD16" s="76" t="s">
        <v>486</v>
      </c>
      <c r="AE16"/>
      <c r="AF16"/>
      <c r="AG16"/>
      <c r="AH16"/>
      <c r="AI16"/>
      <c r="AJ16"/>
      <c r="AK16"/>
      <c r="AL16"/>
      <c r="AM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7" x14ac:dyDescent="0.25">
      <c r="A17" s="22" t="s">
        <v>152</v>
      </c>
      <c r="H17" s="22" t="s">
        <v>168</v>
      </c>
      <c r="K17" s="72" t="s">
        <v>269</v>
      </c>
      <c r="L17" s="72" t="s">
        <v>269</v>
      </c>
      <c r="M17" s="72" t="s">
        <v>269</v>
      </c>
      <c r="N17" s="72" t="s">
        <v>269</v>
      </c>
      <c r="O17" s="76" t="s">
        <v>269</v>
      </c>
      <c r="P17" s="76" t="s">
        <v>269</v>
      </c>
      <c r="Q17" s="76" t="s">
        <v>269</v>
      </c>
      <c r="R17" s="76" t="s">
        <v>269</v>
      </c>
      <c r="S17" s="76" t="s">
        <v>269</v>
      </c>
      <c r="T17" s="76" t="s">
        <v>269</v>
      </c>
      <c r="U17" s="76" t="s">
        <v>269</v>
      </c>
      <c r="V17" s="76" t="s">
        <v>269</v>
      </c>
      <c r="W17" s="76" t="s">
        <v>269</v>
      </c>
      <c r="X17" s="76" t="s">
        <v>269</v>
      </c>
      <c r="Y17" s="76" t="s">
        <v>269</v>
      </c>
      <c r="Z17" s="76" t="s">
        <v>269</v>
      </c>
      <c r="AA17" s="76" t="s">
        <v>269</v>
      </c>
      <c r="AB17" s="76" t="s">
        <v>269</v>
      </c>
      <c r="AC17" s="76" t="s">
        <v>269</v>
      </c>
      <c r="AD17" s="76" t="s">
        <v>269</v>
      </c>
      <c r="AN17" s="22"/>
      <c r="CS17" s="22"/>
    </row>
    <row r="18" spans="1:97" x14ac:dyDescent="0.25">
      <c r="A18" s="22" t="s">
        <v>99</v>
      </c>
      <c r="H18" t="s">
        <v>148</v>
      </c>
      <c r="CS18" s="22"/>
    </row>
    <row r="19" spans="1:97" x14ac:dyDescent="0.25">
      <c r="A19" s="1"/>
      <c r="H19" s="22" t="s">
        <v>246</v>
      </c>
      <c r="K19" s="73" t="s">
        <v>354</v>
      </c>
      <c r="L19" s="74" t="s">
        <v>355</v>
      </c>
      <c r="M19" s="73" t="s">
        <v>303</v>
      </c>
      <c r="N19" s="74" t="s">
        <v>304</v>
      </c>
      <c r="O19" s="73" t="s">
        <v>46</v>
      </c>
      <c r="P19" s="74" t="s">
        <v>305</v>
      </c>
      <c r="Q19" s="73" t="s">
        <v>306</v>
      </c>
      <c r="R19" s="74" t="s">
        <v>356</v>
      </c>
      <c r="S19" s="73" t="s">
        <v>307</v>
      </c>
      <c r="T19" s="74" t="s">
        <v>308</v>
      </c>
      <c r="U19" s="73" t="s">
        <v>309</v>
      </c>
      <c r="V19" s="74" t="s">
        <v>310</v>
      </c>
      <c r="W19" s="73" t="s">
        <v>311</v>
      </c>
      <c r="X19" s="74" t="s">
        <v>312</v>
      </c>
      <c r="Y19" s="73" t="s">
        <v>313</v>
      </c>
      <c r="Z19" s="74" t="s">
        <v>427</v>
      </c>
      <c r="AA19" s="73" t="s">
        <v>428</v>
      </c>
      <c r="AB19" s="74" t="s">
        <v>429</v>
      </c>
      <c r="AC19" s="73" t="s">
        <v>314</v>
      </c>
      <c r="AD19" s="74" t="s">
        <v>357</v>
      </c>
      <c r="AE19" s="73" t="s">
        <v>315</v>
      </c>
      <c r="AF19" s="74" t="s">
        <v>316</v>
      </c>
      <c r="AG19" s="73" t="s">
        <v>317</v>
      </c>
      <c r="AH19" s="74" t="s">
        <v>358</v>
      </c>
      <c r="AI19" s="73" t="s">
        <v>359</v>
      </c>
      <c r="AJ19" s="74" t="s">
        <v>360</v>
      </c>
      <c r="AK19" s="73" t="s">
        <v>318</v>
      </c>
      <c r="AL19" s="74" t="s">
        <v>319</v>
      </c>
      <c r="AM19" s="73" t="s">
        <v>320</v>
      </c>
      <c r="AN19" s="74" t="s">
        <v>366</v>
      </c>
      <c r="AO19" s="73" t="s">
        <v>367</v>
      </c>
      <c r="AP19" s="74" t="s">
        <v>368</v>
      </c>
      <c r="AQ19" s="73" t="s">
        <v>369</v>
      </c>
      <c r="AR19" s="74" t="s">
        <v>370</v>
      </c>
      <c r="AS19" s="73" t="s">
        <v>371</v>
      </c>
      <c r="AT19" s="74" t="s">
        <v>372</v>
      </c>
      <c r="AU19" s="73" t="s">
        <v>373</v>
      </c>
      <c r="AV19" s="74" t="s">
        <v>374</v>
      </c>
      <c r="AW19" s="73" t="s">
        <v>375</v>
      </c>
      <c r="AX19" s="74" t="s">
        <v>321</v>
      </c>
      <c r="AY19" s="73" t="s">
        <v>322</v>
      </c>
      <c r="AZ19" s="74" t="s">
        <v>323</v>
      </c>
      <c r="BA19" s="73" t="s">
        <v>324</v>
      </c>
      <c r="BB19" s="74" t="s">
        <v>325</v>
      </c>
      <c r="BC19" s="73" t="s">
        <v>326</v>
      </c>
      <c r="BD19" s="74" t="s">
        <v>327</v>
      </c>
      <c r="BE19" s="73" t="s">
        <v>361</v>
      </c>
      <c r="BF19" s="74" t="s">
        <v>328</v>
      </c>
      <c r="BG19" s="73" t="s">
        <v>329</v>
      </c>
      <c r="BH19" s="74" t="s">
        <v>376</v>
      </c>
      <c r="BI19" s="73" t="s">
        <v>377</v>
      </c>
      <c r="BJ19" s="74" t="s">
        <v>378</v>
      </c>
      <c r="BK19" s="73" t="s">
        <v>379</v>
      </c>
      <c r="BL19" s="74" t="s">
        <v>380</v>
      </c>
      <c r="BM19" s="73" t="s">
        <v>381</v>
      </c>
      <c r="BN19" s="74" t="s">
        <v>430</v>
      </c>
      <c r="BO19" s="73" t="s">
        <v>431</v>
      </c>
      <c r="BP19" s="74" t="s">
        <v>432</v>
      </c>
      <c r="BQ19" s="73" t="s">
        <v>433</v>
      </c>
      <c r="BR19" s="74" t="s">
        <v>382</v>
      </c>
      <c r="BS19" s="73" t="s">
        <v>330</v>
      </c>
      <c r="BT19" s="74" t="s">
        <v>331</v>
      </c>
      <c r="BU19" s="73" t="s">
        <v>332</v>
      </c>
      <c r="BV19" s="74" t="s">
        <v>333</v>
      </c>
      <c r="BW19" s="73" t="s">
        <v>334</v>
      </c>
      <c r="BX19" s="74" t="s">
        <v>335</v>
      </c>
      <c r="BY19" s="73" t="s">
        <v>336</v>
      </c>
      <c r="BZ19" s="74" t="s">
        <v>337</v>
      </c>
      <c r="CA19" s="73" t="s">
        <v>338</v>
      </c>
      <c r="CB19" s="74" t="s">
        <v>339</v>
      </c>
      <c r="CC19" s="73" t="s">
        <v>362</v>
      </c>
      <c r="CD19" s="74" t="s">
        <v>340</v>
      </c>
      <c r="CE19" s="73" t="s">
        <v>341</v>
      </c>
      <c r="CF19" s="74" t="s">
        <v>342</v>
      </c>
      <c r="CG19" s="73" t="s">
        <v>343</v>
      </c>
      <c r="CH19" s="74" t="s">
        <v>344</v>
      </c>
      <c r="CI19" s="73" t="s">
        <v>345</v>
      </c>
      <c r="CJ19" s="74" t="s">
        <v>346</v>
      </c>
      <c r="CK19" s="73" t="s">
        <v>347</v>
      </c>
      <c r="CL19" s="74" t="s">
        <v>348</v>
      </c>
      <c r="CM19" s="73" t="s">
        <v>349</v>
      </c>
      <c r="CN19" s="74" t="s">
        <v>350</v>
      </c>
      <c r="CO19" s="73" t="s">
        <v>351</v>
      </c>
      <c r="CP19" s="74" t="s">
        <v>352</v>
      </c>
      <c r="CQ19" s="73" t="s">
        <v>363</v>
      </c>
      <c r="CR19" s="74" t="s">
        <v>353</v>
      </c>
      <c r="CS19" s="22"/>
    </row>
    <row r="20" spans="1:97" x14ac:dyDescent="0.25">
      <c r="A20" s="9" t="s">
        <v>33</v>
      </c>
      <c r="H20" s="22" t="s">
        <v>247</v>
      </c>
      <c r="K20" s="73" t="s">
        <v>276</v>
      </c>
      <c r="L20" s="73" t="s">
        <v>276</v>
      </c>
      <c r="M20" s="73" t="s">
        <v>276</v>
      </c>
      <c r="N20" s="73" t="s">
        <v>276</v>
      </c>
      <c r="O20" s="73" t="s">
        <v>276</v>
      </c>
      <c r="P20" s="73" t="s">
        <v>276</v>
      </c>
      <c r="Q20" s="73" t="s">
        <v>276</v>
      </c>
      <c r="R20" s="73" t="s">
        <v>276</v>
      </c>
      <c r="S20" s="73" t="s">
        <v>276</v>
      </c>
      <c r="T20" s="73" t="s">
        <v>276</v>
      </c>
      <c r="U20" s="73" t="s">
        <v>276</v>
      </c>
      <c r="V20" s="73" t="s">
        <v>276</v>
      </c>
      <c r="W20" s="73" t="s">
        <v>276</v>
      </c>
      <c r="X20" s="73" t="s">
        <v>276</v>
      </c>
      <c r="Y20" s="73" t="s">
        <v>276</v>
      </c>
      <c r="Z20" s="73" t="s">
        <v>276</v>
      </c>
      <c r="AA20" s="73" t="s">
        <v>276</v>
      </c>
      <c r="AB20" s="73" t="s">
        <v>276</v>
      </c>
      <c r="AC20" s="73" t="s">
        <v>276</v>
      </c>
      <c r="AD20" s="73" t="s">
        <v>276</v>
      </c>
      <c r="AE20" s="73" t="s">
        <v>276</v>
      </c>
      <c r="AF20" s="73" t="s">
        <v>276</v>
      </c>
      <c r="AG20" s="73" t="s">
        <v>276</v>
      </c>
      <c r="AH20" s="73" t="s">
        <v>276</v>
      </c>
      <c r="AI20" s="73" t="s">
        <v>276</v>
      </c>
      <c r="AJ20" s="73" t="s">
        <v>276</v>
      </c>
      <c r="AK20" s="73" t="s">
        <v>276</v>
      </c>
      <c r="AL20" s="73" t="s">
        <v>276</v>
      </c>
      <c r="AM20" s="73" t="s">
        <v>276</v>
      </c>
      <c r="AN20" s="74" t="s">
        <v>285</v>
      </c>
      <c r="AO20" s="74" t="s">
        <v>285</v>
      </c>
      <c r="AP20" s="74" t="s">
        <v>285</v>
      </c>
      <c r="AQ20" s="74" t="s">
        <v>285</v>
      </c>
      <c r="AR20" s="74" t="s">
        <v>285</v>
      </c>
      <c r="AS20" s="74" t="s">
        <v>285</v>
      </c>
      <c r="AT20" s="74" t="s">
        <v>285</v>
      </c>
      <c r="AU20" s="74" t="s">
        <v>285</v>
      </c>
      <c r="AV20" s="74" t="s">
        <v>285</v>
      </c>
      <c r="AW20" s="74" t="s">
        <v>285</v>
      </c>
      <c r="AX20" s="73" t="s">
        <v>276</v>
      </c>
      <c r="AY20" s="73" t="s">
        <v>276</v>
      </c>
      <c r="AZ20" s="73" t="s">
        <v>276</v>
      </c>
      <c r="BA20" s="73" t="s">
        <v>276</v>
      </c>
      <c r="BB20" s="73" t="s">
        <v>276</v>
      </c>
      <c r="BC20" s="73" t="s">
        <v>276</v>
      </c>
      <c r="BD20" s="73" t="s">
        <v>276</v>
      </c>
      <c r="BE20" s="73" t="s">
        <v>276</v>
      </c>
      <c r="BF20" s="73" t="s">
        <v>276</v>
      </c>
      <c r="BG20" s="73" t="s">
        <v>276</v>
      </c>
      <c r="BH20" s="74" t="s">
        <v>285</v>
      </c>
      <c r="BI20" s="74" t="s">
        <v>285</v>
      </c>
      <c r="BJ20" s="74" t="s">
        <v>285</v>
      </c>
      <c r="BK20" s="74" t="s">
        <v>285</v>
      </c>
      <c r="BL20" s="74" t="s">
        <v>285</v>
      </c>
      <c r="BM20" s="74" t="s">
        <v>285</v>
      </c>
      <c r="BN20" s="74" t="s">
        <v>285</v>
      </c>
      <c r="BO20" s="74" t="s">
        <v>285</v>
      </c>
      <c r="BP20" s="74" t="s">
        <v>285</v>
      </c>
      <c r="BQ20" s="74" t="s">
        <v>285</v>
      </c>
      <c r="BR20" s="74" t="s">
        <v>285</v>
      </c>
      <c r="BS20" s="73" t="s">
        <v>276</v>
      </c>
      <c r="BT20" s="73" t="s">
        <v>276</v>
      </c>
      <c r="BU20" s="73" t="s">
        <v>276</v>
      </c>
      <c r="BV20" s="73" t="s">
        <v>276</v>
      </c>
      <c r="BW20" s="73" t="s">
        <v>276</v>
      </c>
      <c r="BX20" s="73" t="s">
        <v>276</v>
      </c>
      <c r="BY20" s="73" t="s">
        <v>276</v>
      </c>
      <c r="BZ20" s="73" t="s">
        <v>276</v>
      </c>
      <c r="CA20" s="73" t="s">
        <v>276</v>
      </c>
      <c r="CB20" s="73" t="s">
        <v>276</v>
      </c>
      <c r="CC20" s="73" t="s">
        <v>276</v>
      </c>
      <c r="CD20" s="73" t="s">
        <v>276</v>
      </c>
      <c r="CE20" s="73" t="s">
        <v>276</v>
      </c>
      <c r="CF20" s="73" t="s">
        <v>276</v>
      </c>
      <c r="CG20" s="73" t="s">
        <v>276</v>
      </c>
      <c r="CH20" s="73" t="s">
        <v>276</v>
      </c>
      <c r="CI20" s="73" t="s">
        <v>276</v>
      </c>
      <c r="CJ20" s="73" t="s">
        <v>276</v>
      </c>
      <c r="CK20" s="73" t="s">
        <v>276</v>
      </c>
      <c r="CL20" s="73" t="s">
        <v>276</v>
      </c>
      <c r="CM20" s="73" t="s">
        <v>276</v>
      </c>
      <c r="CN20" s="73" t="s">
        <v>276</v>
      </c>
      <c r="CO20" s="73" t="s">
        <v>276</v>
      </c>
      <c r="CP20" s="73" t="s">
        <v>276</v>
      </c>
      <c r="CQ20" s="73" t="s">
        <v>276</v>
      </c>
      <c r="CR20" s="73" t="s">
        <v>276</v>
      </c>
    </row>
    <row r="21" spans="1:97" x14ac:dyDescent="0.25">
      <c r="A21" s="1" t="s">
        <v>12</v>
      </c>
      <c r="H21" t="s">
        <v>149</v>
      </c>
      <c r="K21" s="73" t="s">
        <v>277</v>
      </c>
      <c r="L21" s="73" t="s">
        <v>277</v>
      </c>
      <c r="M21" s="73" t="s">
        <v>277</v>
      </c>
      <c r="N21" s="73" t="s">
        <v>277</v>
      </c>
      <c r="O21" s="73" t="s">
        <v>277</v>
      </c>
      <c r="P21" s="73" t="s">
        <v>277</v>
      </c>
      <c r="Q21" s="73" t="s">
        <v>277</v>
      </c>
      <c r="R21" s="73" t="s">
        <v>277</v>
      </c>
      <c r="S21" s="73" t="s">
        <v>277</v>
      </c>
      <c r="T21" s="73" t="s">
        <v>277</v>
      </c>
      <c r="U21" s="73" t="s">
        <v>277</v>
      </c>
      <c r="V21" s="73" t="s">
        <v>277</v>
      </c>
      <c r="W21" s="73" t="s">
        <v>277</v>
      </c>
      <c r="X21" s="73" t="s">
        <v>277</v>
      </c>
      <c r="Y21" s="73" t="s">
        <v>277</v>
      </c>
      <c r="Z21" s="73" t="s">
        <v>277</v>
      </c>
      <c r="AA21" s="73" t="s">
        <v>277</v>
      </c>
      <c r="AB21" s="73" t="s">
        <v>277</v>
      </c>
      <c r="AC21" s="73" t="s">
        <v>277</v>
      </c>
      <c r="AD21" s="73" t="s">
        <v>277</v>
      </c>
      <c r="AE21" s="73" t="s">
        <v>277</v>
      </c>
      <c r="AF21" s="73" t="s">
        <v>277</v>
      </c>
      <c r="AG21" s="73" t="s">
        <v>277</v>
      </c>
      <c r="AH21" s="73" t="s">
        <v>277</v>
      </c>
      <c r="AI21" s="73" t="s">
        <v>277</v>
      </c>
      <c r="AJ21" s="73" t="s">
        <v>277</v>
      </c>
      <c r="AK21" s="73" t="s">
        <v>277</v>
      </c>
      <c r="AL21" s="73" t="s">
        <v>277</v>
      </c>
      <c r="AM21" s="73" t="s">
        <v>277</v>
      </c>
      <c r="AN21" s="74" t="s">
        <v>277</v>
      </c>
      <c r="AO21" s="74" t="s">
        <v>277</v>
      </c>
      <c r="AP21" s="74" t="s">
        <v>277</v>
      </c>
      <c r="AQ21" s="74" t="s">
        <v>277</v>
      </c>
      <c r="AR21" s="74" t="s">
        <v>277</v>
      </c>
      <c r="AS21" s="74" t="s">
        <v>277</v>
      </c>
      <c r="AT21" s="74" t="s">
        <v>277</v>
      </c>
      <c r="AU21" s="74" t="s">
        <v>277</v>
      </c>
      <c r="AV21" s="74" t="s">
        <v>277</v>
      </c>
      <c r="AW21" s="74" t="s">
        <v>277</v>
      </c>
      <c r="AX21" s="73" t="s">
        <v>277</v>
      </c>
      <c r="AY21" s="73" t="s">
        <v>277</v>
      </c>
      <c r="AZ21" s="73" t="s">
        <v>277</v>
      </c>
      <c r="BA21" s="73" t="s">
        <v>277</v>
      </c>
      <c r="BB21" s="73" t="s">
        <v>277</v>
      </c>
      <c r="BC21" s="73" t="s">
        <v>277</v>
      </c>
      <c r="BD21" s="73" t="s">
        <v>277</v>
      </c>
      <c r="BE21" s="73" t="s">
        <v>277</v>
      </c>
      <c r="BF21" s="73" t="s">
        <v>277</v>
      </c>
      <c r="BG21" s="73" t="s">
        <v>277</v>
      </c>
      <c r="BH21" s="74" t="s">
        <v>277</v>
      </c>
      <c r="BI21" s="74" t="s">
        <v>277</v>
      </c>
      <c r="BJ21" s="74" t="s">
        <v>277</v>
      </c>
      <c r="BK21" s="74" t="s">
        <v>277</v>
      </c>
      <c r="BL21" s="74" t="s">
        <v>277</v>
      </c>
      <c r="BM21" s="74" t="s">
        <v>277</v>
      </c>
      <c r="BN21" s="74" t="s">
        <v>277</v>
      </c>
      <c r="BO21" s="74" t="s">
        <v>277</v>
      </c>
      <c r="BP21" s="74" t="s">
        <v>277</v>
      </c>
      <c r="BQ21" s="74" t="s">
        <v>277</v>
      </c>
      <c r="BR21" s="74" t="s">
        <v>277</v>
      </c>
      <c r="BS21" s="73" t="s">
        <v>277</v>
      </c>
      <c r="BT21" s="73" t="s">
        <v>277</v>
      </c>
      <c r="BU21" s="73" t="s">
        <v>277</v>
      </c>
      <c r="BV21" s="73" t="s">
        <v>277</v>
      </c>
      <c r="BW21" s="73" t="s">
        <v>277</v>
      </c>
      <c r="BX21" s="73" t="s">
        <v>277</v>
      </c>
      <c r="BY21" s="73" t="s">
        <v>277</v>
      </c>
      <c r="BZ21" s="73" t="s">
        <v>277</v>
      </c>
      <c r="CA21" s="73" t="s">
        <v>277</v>
      </c>
      <c r="CB21" s="73" t="s">
        <v>277</v>
      </c>
      <c r="CC21" s="73" t="s">
        <v>277</v>
      </c>
      <c r="CD21" s="73" t="s">
        <v>277</v>
      </c>
      <c r="CE21" s="73" t="s">
        <v>277</v>
      </c>
      <c r="CF21" s="73" t="s">
        <v>277</v>
      </c>
      <c r="CG21" s="73" t="s">
        <v>277</v>
      </c>
      <c r="CH21" s="73" t="s">
        <v>277</v>
      </c>
      <c r="CI21" s="73" t="s">
        <v>277</v>
      </c>
      <c r="CJ21" s="73" t="s">
        <v>277</v>
      </c>
      <c r="CK21" s="73" t="s">
        <v>277</v>
      </c>
      <c r="CL21" s="73" t="s">
        <v>277</v>
      </c>
      <c r="CM21" s="73" t="s">
        <v>277</v>
      </c>
      <c r="CN21" s="73" t="s">
        <v>277</v>
      </c>
      <c r="CO21" s="73" t="s">
        <v>277</v>
      </c>
      <c r="CP21" s="73" t="s">
        <v>277</v>
      </c>
      <c r="CQ21" s="73" t="s">
        <v>277</v>
      </c>
      <c r="CR21" s="73" t="s">
        <v>277</v>
      </c>
    </row>
    <row r="22" spans="1:97" x14ac:dyDescent="0.25">
      <c r="A22" s="1" t="s">
        <v>169</v>
      </c>
      <c r="H22" t="s">
        <v>150</v>
      </c>
      <c r="K22" s="73" t="s">
        <v>279</v>
      </c>
      <c r="L22" s="73" t="s">
        <v>279</v>
      </c>
      <c r="M22" s="73" t="s">
        <v>279</v>
      </c>
      <c r="N22" s="73" t="s">
        <v>279</v>
      </c>
      <c r="O22" s="73" t="s">
        <v>279</v>
      </c>
      <c r="P22" s="73" t="s">
        <v>279</v>
      </c>
      <c r="Q22" s="73" t="s">
        <v>279</v>
      </c>
      <c r="R22" s="73" t="s">
        <v>279</v>
      </c>
      <c r="S22" s="73" t="s">
        <v>279</v>
      </c>
      <c r="T22" s="73" t="s">
        <v>279</v>
      </c>
      <c r="U22" s="73" t="s">
        <v>279</v>
      </c>
      <c r="V22" s="73" t="s">
        <v>279</v>
      </c>
      <c r="W22" s="73" t="s">
        <v>279</v>
      </c>
      <c r="X22" s="73" t="s">
        <v>279</v>
      </c>
      <c r="Y22" s="73" t="s">
        <v>279</v>
      </c>
      <c r="Z22" s="73" t="s">
        <v>279</v>
      </c>
      <c r="AA22" s="73" t="s">
        <v>279</v>
      </c>
      <c r="AB22" s="73" t="s">
        <v>279</v>
      </c>
      <c r="AC22" s="73" t="s">
        <v>279</v>
      </c>
      <c r="AD22" s="73" t="s">
        <v>279</v>
      </c>
      <c r="AE22" s="73" t="s">
        <v>279</v>
      </c>
      <c r="AF22" s="73" t="s">
        <v>279</v>
      </c>
      <c r="AG22" s="73" t="s">
        <v>279</v>
      </c>
      <c r="AH22" s="73" t="s">
        <v>279</v>
      </c>
      <c r="AI22" s="73" t="s">
        <v>279</v>
      </c>
      <c r="AJ22" s="73" t="s">
        <v>279</v>
      </c>
      <c r="AK22" s="73" t="s">
        <v>279</v>
      </c>
      <c r="AL22" s="73" t="s">
        <v>279</v>
      </c>
      <c r="AM22" s="73" t="s">
        <v>279</v>
      </c>
      <c r="AN22" s="74" t="s">
        <v>279</v>
      </c>
      <c r="AO22" s="74" t="s">
        <v>279</v>
      </c>
      <c r="AP22" s="74" t="s">
        <v>279</v>
      </c>
      <c r="AQ22" s="74" t="s">
        <v>279</v>
      </c>
      <c r="AR22" s="74" t="s">
        <v>279</v>
      </c>
      <c r="AS22" s="74" t="s">
        <v>279</v>
      </c>
      <c r="AT22" s="74" t="s">
        <v>279</v>
      </c>
      <c r="AU22" s="74" t="s">
        <v>279</v>
      </c>
      <c r="AV22" s="74" t="s">
        <v>279</v>
      </c>
      <c r="AW22" s="74" t="s">
        <v>279</v>
      </c>
      <c r="AX22" s="73" t="s">
        <v>279</v>
      </c>
      <c r="AY22" s="73" t="s">
        <v>279</v>
      </c>
      <c r="AZ22" s="73" t="s">
        <v>279</v>
      </c>
      <c r="BA22" s="73" t="s">
        <v>279</v>
      </c>
      <c r="BB22" s="73" t="s">
        <v>279</v>
      </c>
      <c r="BC22" s="73" t="s">
        <v>279</v>
      </c>
      <c r="BD22" s="73" t="s">
        <v>279</v>
      </c>
      <c r="BE22" s="73" t="s">
        <v>279</v>
      </c>
      <c r="BF22" s="73" t="s">
        <v>279</v>
      </c>
      <c r="BG22" s="73" t="s">
        <v>279</v>
      </c>
      <c r="BH22" s="74" t="s">
        <v>279</v>
      </c>
      <c r="BI22" s="74" t="s">
        <v>279</v>
      </c>
      <c r="BJ22" s="74" t="s">
        <v>279</v>
      </c>
      <c r="BK22" s="74" t="s">
        <v>279</v>
      </c>
      <c r="BL22" s="74" t="s">
        <v>279</v>
      </c>
      <c r="BM22" s="74" t="s">
        <v>279</v>
      </c>
      <c r="BN22" s="74" t="s">
        <v>279</v>
      </c>
      <c r="BO22" s="74" t="s">
        <v>279</v>
      </c>
      <c r="BP22" s="74" t="s">
        <v>279</v>
      </c>
      <c r="BQ22" s="74" t="s">
        <v>279</v>
      </c>
      <c r="BR22" s="74" t="s">
        <v>279</v>
      </c>
      <c r="BS22" s="73" t="s">
        <v>279</v>
      </c>
      <c r="BT22" s="73" t="s">
        <v>279</v>
      </c>
      <c r="BU22" s="73" t="s">
        <v>279</v>
      </c>
      <c r="BV22" s="73" t="s">
        <v>279</v>
      </c>
      <c r="BW22" s="73" t="s">
        <v>279</v>
      </c>
      <c r="BX22" s="73" t="s">
        <v>279</v>
      </c>
      <c r="BY22" s="73" t="s">
        <v>279</v>
      </c>
      <c r="BZ22" s="73" t="s">
        <v>279</v>
      </c>
      <c r="CA22" s="73" t="s">
        <v>279</v>
      </c>
      <c r="CB22" s="73" t="s">
        <v>279</v>
      </c>
      <c r="CC22" s="73" t="s">
        <v>279</v>
      </c>
      <c r="CD22" s="73" t="s">
        <v>279</v>
      </c>
      <c r="CE22" s="73" t="s">
        <v>279</v>
      </c>
      <c r="CF22" s="73" t="s">
        <v>279</v>
      </c>
      <c r="CG22" s="73" t="s">
        <v>279</v>
      </c>
      <c r="CH22" s="73" t="s">
        <v>279</v>
      </c>
      <c r="CI22" s="73" t="s">
        <v>279</v>
      </c>
      <c r="CJ22" s="73" t="s">
        <v>279</v>
      </c>
      <c r="CK22" s="73" t="s">
        <v>279</v>
      </c>
      <c r="CL22" s="73" t="s">
        <v>279</v>
      </c>
      <c r="CM22" s="73" t="s">
        <v>279</v>
      </c>
      <c r="CN22" s="73" t="s">
        <v>279</v>
      </c>
      <c r="CO22" s="73" t="s">
        <v>279</v>
      </c>
      <c r="CP22" s="73" t="s">
        <v>279</v>
      </c>
      <c r="CQ22" s="73" t="s">
        <v>279</v>
      </c>
      <c r="CR22" s="73" t="s">
        <v>279</v>
      </c>
    </row>
    <row r="23" spans="1:97" x14ac:dyDescent="0.25">
      <c r="A23" s="1" t="s">
        <v>161</v>
      </c>
      <c r="H23" s="22" t="s">
        <v>426</v>
      </c>
      <c r="K23" s="73" t="s">
        <v>282</v>
      </c>
      <c r="L23" s="73" t="s">
        <v>282</v>
      </c>
      <c r="M23" s="73" t="s">
        <v>282</v>
      </c>
      <c r="N23" s="73" t="s">
        <v>282</v>
      </c>
      <c r="O23" s="73" t="s">
        <v>282</v>
      </c>
      <c r="P23" s="73" t="s">
        <v>282</v>
      </c>
      <c r="Q23" s="73" t="s">
        <v>282</v>
      </c>
      <c r="R23" s="73" t="s">
        <v>282</v>
      </c>
      <c r="S23" s="73" t="s">
        <v>282</v>
      </c>
      <c r="T23" s="73" t="s">
        <v>282</v>
      </c>
      <c r="U23" s="73" t="s">
        <v>282</v>
      </c>
      <c r="V23" s="73" t="s">
        <v>282</v>
      </c>
      <c r="W23" s="73" t="s">
        <v>282</v>
      </c>
      <c r="X23" s="73" t="s">
        <v>282</v>
      </c>
      <c r="Y23" s="73" t="s">
        <v>282</v>
      </c>
      <c r="Z23" s="73" t="s">
        <v>282</v>
      </c>
      <c r="AA23" s="73" t="s">
        <v>282</v>
      </c>
      <c r="AB23" s="73" t="s">
        <v>282</v>
      </c>
      <c r="AC23" s="73" t="s">
        <v>282</v>
      </c>
      <c r="AD23" s="73" t="s">
        <v>282</v>
      </c>
      <c r="AE23" s="73" t="s">
        <v>282</v>
      </c>
      <c r="AF23" s="73" t="s">
        <v>282</v>
      </c>
      <c r="AG23" s="73" t="s">
        <v>282</v>
      </c>
      <c r="AH23" s="73" t="s">
        <v>282</v>
      </c>
      <c r="AI23" s="73" t="s">
        <v>282</v>
      </c>
      <c r="AJ23" s="73" t="s">
        <v>282</v>
      </c>
      <c r="AK23" s="73" t="s">
        <v>282</v>
      </c>
      <c r="AL23" s="73" t="s">
        <v>282</v>
      </c>
      <c r="AM23" s="73" t="s">
        <v>282</v>
      </c>
      <c r="AN23" s="74" t="s">
        <v>276</v>
      </c>
      <c r="AO23" s="74" t="s">
        <v>276</v>
      </c>
      <c r="AP23" s="74" t="s">
        <v>276</v>
      </c>
      <c r="AQ23" s="74" t="s">
        <v>276</v>
      </c>
      <c r="AR23" s="74" t="s">
        <v>276</v>
      </c>
      <c r="AS23" s="74" t="s">
        <v>276</v>
      </c>
      <c r="AT23" s="74" t="s">
        <v>276</v>
      </c>
      <c r="AU23" s="74" t="s">
        <v>276</v>
      </c>
      <c r="AV23" s="74" t="s">
        <v>276</v>
      </c>
      <c r="AW23" s="74" t="s">
        <v>276</v>
      </c>
      <c r="AX23" s="73" t="s">
        <v>282</v>
      </c>
      <c r="AY23" s="73" t="s">
        <v>282</v>
      </c>
      <c r="AZ23" s="73" t="s">
        <v>282</v>
      </c>
      <c r="BA23" s="73" t="s">
        <v>282</v>
      </c>
      <c r="BB23" s="73" t="s">
        <v>282</v>
      </c>
      <c r="BC23" s="73" t="s">
        <v>282</v>
      </c>
      <c r="BD23" s="73" t="s">
        <v>282</v>
      </c>
      <c r="BE23" s="73" t="s">
        <v>282</v>
      </c>
      <c r="BF23" s="73" t="s">
        <v>282</v>
      </c>
      <c r="BG23" s="73" t="s">
        <v>282</v>
      </c>
      <c r="BH23" s="74" t="s">
        <v>276</v>
      </c>
      <c r="BI23" s="74" t="s">
        <v>276</v>
      </c>
      <c r="BJ23" s="74" t="s">
        <v>276</v>
      </c>
      <c r="BK23" s="74" t="s">
        <v>276</v>
      </c>
      <c r="BL23" s="74" t="s">
        <v>276</v>
      </c>
      <c r="BM23" s="74" t="s">
        <v>276</v>
      </c>
      <c r="BN23" s="74" t="s">
        <v>276</v>
      </c>
      <c r="BO23" s="74" t="s">
        <v>276</v>
      </c>
      <c r="BP23" s="74" t="s">
        <v>276</v>
      </c>
      <c r="BQ23" s="74" t="s">
        <v>276</v>
      </c>
      <c r="BR23" s="74" t="s">
        <v>276</v>
      </c>
      <c r="BS23" s="73" t="s">
        <v>282</v>
      </c>
      <c r="BT23" s="73" t="s">
        <v>282</v>
      </c>
      <c r="BU23" s="73" t="s">
        <v>282</v>
      </c>
      <c r="BV23" s="73" t="s">
        <v>282</v>
      </c>
      <c r="BW23" s="73" t="s">
        <v>282</v>
      </c>
      <c r="BX23" s="73" t="s">
        <v>282</v>
      </c>
      <c r="BY23" s="73" t="s">
        <v>282</v>
      </c>
      <c r="BZ23" s="73" t="s">
        <v>282</v>
      </c>
      <c r="CA23" s="73" t="s">
        <v>282</v>
      </c>
      <c r="CB23" s="73" t="s">
        <v>282</v>
      </c>
      <c r="CC23" s="73" t="s">
        <v>282</v>
      </c>
      <c r="CD23" s="73" t="s">
        <v>282</v>
      </c>
      <c r="CE23" s="73" t="s">
        <v>282</v>
      </c>
      <c r="CF23" s="73" t="s">
        <v>282</v>
      </c>
      <c r="CG23" s="73" t="s">
        <v>282</v>
      </c>
      <c r="CH23" s="73" t="s">
        <v>282</v>
      </c>
      <c r="CI23" s="73" t="s">
        <v>282</v>
      </c>
      <c r="CJ23" s="73" t="s">
        <v>282</v>
      </c>
      <c r="CK23" s="73" t="s">
        <v>282</v>
      </c>
      <c r="CL23" s="73" t="s">
        <v>282</v>
      </c>
      <c r="CM23" s="73" t="s">
        <v>282</v>
      </c>
      <c r="CN23" s="73" t="s">
        <v>282</v>
      </c>
      <c r="CO23" s="73" t="s">
        <v>282</v>
      </c>
      <c r="CP23" s="73" t="s">
        <v>282</v>
      </c>
      <c r="CQ23" s="73" t="s">
        <v>282</v>
      </c>
      <c r="CR23" s="73" t="s">
        <v>282</v>
      </c>
    </row>
    <row r="24" spans="1:97" x14ac:dyDescent="0.25">
      <c r="A24" s="1" t="s">
        <v>162</v>
      </c>
      <c r="K24" s="73" t="s">
        <v>281</v>
      </c>
      <c r="L24" s="73" t="s">
        <v>281</v>
      </c>
      <c r="M24" s="73" t="s">
        <v>281</v>
      </c>
      <c r="N24" s="73" t="s">
        <v>281</v>
      </c>
      <c r="O24" s="73" t="s">
        <v>281</v>
      </c>
      <c r="P24" s="73" t="s">
        <v>281</v>
      </c>
      <c r="Q24" s="73" t="s">
        <v>281</v>
      </c>
      <c r="R24" s="73" t="s">
        <v>281</v>
      </c>
      <c r="S24" s="73" t="s">
        <v>281</v>
      </c>
      <c r="T24" s="73" t="s">
        <v>281</v>
      </c>
      <c r="U24" s="73" t="s">
        <v>281</v>
      </c>
      <c r="V24" s="73" t="s">
        <v>281</v>
      </c>
      <c r="W24" s="73" t="s">
        <v>281</v>
      </c>
      <c r="X24" s="73" t="s">
        <v>281</v>
      </c>
      <c r="Y24" s="73" t="s">
        <v>281</v>
      </c>
      <c r="Z24" s="73" t="s">
        <v>281</v>
      </c>
      <c r="AA24" s="73" t="s">
        <v>281</v>
      </c>
      <c r="AB24" s="73" t="s">
        <v>281</v>
      </c>
      <c r="AC24" s="73" t="s">
        <v>281</v>
      </c>
      <c r="AD24" s="73" t="s">
        <v>281</v>
      </c>
      <c r="AE24" s="73" t="s">
        <v>281</v>
      </c>
      <c r="AF24" s="73" t="s">
        <v>281</v>
      </c>
      <c r="AG24" s="73" t="s">
        <v>281</v>
      </c>
      <c r="AH24" s="73" t="s">
        <v>281</v>
      </c>
      <c r="AI24" s="73" t="s">
        <v>281</v>
      </c>
      <c r="AJ24" s="73" t="s">
        <v>281</v>
      </c>
      <c r="AK24" s="73" t="s">
        <v>281</v>
      </c>
      <c r="AL24" s="73" t="s">
        <v>281</v>
      </c>
      <c r="AM24" s="73" t="s">
        <v>281</v>
      </c>
      <c r="AN24" s="74" t="s">
        <v>475</v>
      </c>
      <c r="AO24" s="74" t="s">
        <v>475</v>
      </c>
      <c r="AP24" s="74" t="s">
        <v>475</v>
      </c>
      <c r="AQ24" s="74" t="s">
        <v>475</v>
      </c>
      <c r="AR24" s="74" t="s">
        <v>475</v>
      </c>
      <c r="AS24" s="74" t="s">
        <v>475</v>
      </c>
      <c r="AT24" s="74" t="s">
        <v>475</v>
      </c>
      <c r="AU24" s="74" t="s">
        <v>475</v>
      </c>
      <c r="AV24" s="74" t="s">
        <v>475</v>
      </c>
      <c r="AW24" s="74" t="s">
        <v>475</v>
      </c>
      <c r="AX24" s="73" t="s">
        <v>281</v>
      </c>
      <c r="AY24" s="73" t="s">
        <v>281</v>
      </c>
      <c r="AZ24" s="73" t="s">
        <v>281</v>
      </c>
      <c r="BA24" s="73" t="s">
        <v>281</v>
      </c>
      <c r="BB24" s="73" t="s">
        <v>281</v>
      </c>
      <c r="BC24" s="73" t="s">
        <v>281</v>
      </c>
      <c r="BD24" s="73" t="s">
        <v>281</v>
      </c>
      <c r="BE24" s="73" t="s">
        <v>281</v>
      </c>
      <c r="BF24" s="73" t="s">
        <v>281</v>
      </c>
      <c r="BG24" s="73" t="s">
        <v>281</v>
      </c>
      <c r="BH24" s="74" t="s">
        <v>475</v>
      </c>
      <c r="BI24" s="74" t="s">
        <v>475</v>
      </c>
      <c r="BJ24" s="74" t="s">
        <v>475</v>
      </c>
      <c r="BK24" s="74" t="s">
        <v>475</v>
      </c>
      <c r="BL24" s="74" t="s">
        <v>475</v>
      </c>
      <c r="BM24" s="74" t="s">
        <v>475</v>
      </c>
      <c r="BN24" s="74" t="s">
        <v>475</v>
      </c>
      <c r="BO24" s="74" t="s">
        <v>475</v>
      </c>
      <c r="BP24" s="74" t="s">
        <v>475</v>
      </c>
      <c r="BQ24" s="74" t="s">
        <v>475</v>
      </c>
      <c r="BR24" s="74" t="s">
        <v>475</v>
      </c>
      <c r="BS24" s="73" t="s">
        <v>281</v>
      </c>
      <c r="BT24" s="73" t="s">
        <v>281</v>
      </c>
      <c r="BU24" s="73" t="s">
        <v>281</v>
      </c>
      <c r="BV24" s="73" t="s">
        <v>281</v>
      </c>
      <c r="BW24" s="73" t="s">
        <v>281</v>
      </c>
      <c r="BX24" s="73" t="s">
        <v>281</v>
      </c>
      <c r="BY24" s="73" t="s">
        <v>281</v>
      </c>
      <c r="BZ24" s="73" t="s">
        <v>281</v>
      </c>
      <c r="CA24" s="73" t="s">
        <v>281</v>
      </c>
      <c r="CB24" s="73" t="s">
        <v>281</v>
      </c>
      <c r="CC24" s="73" t="s">
        <v>281</v>
      </c>
      <c r="CD24" s="73" t="s">
        <v>281</v>
      </c>
      <c r="CE24" s="73" t="s">
        <v>281</v>
      </c>
      <c r="CF24" s="73" t="s">
        <v>281</v>
      </c>
      <c r="CG24" s="73" t="s">
        <v>281</v>
      </c>
      <c r="CH24" s="73" t="s">
        <v>281</v>
      </c>
      <c r="CI24" s="73" t="s">
        <v>281</v>
      </c>
      <c r="CJ24" s="73" t="s">
        <v>281</v>
      </c>
      <c r="CK24" s="73" t="s">
        <v>281</v>
      </c>
      <c r="CL24" s="73" t="s">
        <v>281</v>
      </c>
      <c r="CM24" s="73" t="s">
        <v>281</v>
      </c>
      <c r="CN24" s="73" t="s">
        <v>281</v>
      </c>
      <c r="CO24" s="73" t="s">
        <v>281</v>
      </c>
      <c r="CP24" s="73" t="s">
        <v>281</v>
      </c>
      <c r="CQ24" s="73" t="s">
        <v>281</v>
      </c>
      <c r="CR24" s="73" t="s">
        <v>281</v>
      </c>
    </row>
    <row r="25" spans="1:97" s="22" customFormat="1" x14ac:dyDescent="0.25">
      <c r="A25" s="1" t="s">
        <v>163</v>
      </c>
      <c r="H25" t="s">
        <v>110</v>
      </c>
      <c r="K25" s="73" t="s">
        <v>280</v>
      </c>
      <c r="L25" s="73" t="s">
        <v>280</v>
      </c>
      <c r="M25" s="73" t="s">
        <v>280</v>
      </c>
      <c r="N25" s="73" t="s">
        <v>280</v>
      </c>
      <c r="O25" s="73" t="s">
        <v>280</v>
      </c>
      <c r="P25" s="73" t="s">
        <v>280</v>
      </c>
      <c r="Q25" s="73" t="s">
        <v>280</v>
      </c>
      <c r="R25" s="73" t="s">
        <v>280</v>
      </c>
      <c r="S25" s="73" t="s">
        <v>280</v>
      </c>
      <c r="T25" s="73" t="s">
        <v>280</v>
      </c>
      <c r="U25" s="73" t="s">
        <v>280</v>
      </c>
      <c r="V25" s="73" t="s">
        <v>280</v>
      </c>
      <c r="W25" s="73" t="s">
        <v>280</v>
      </c>
      <c r="X25" s="73" t="s">
        <v>280</v>
      </c>
      <c r="Y25" s="73" t="s">
        <v>280</v>
      </c>
      <c r="Z25" s="73" t="s">
        <v>280</v>
      </c>
      <c r="AA25" s="73" t="s">
        <v>280</v>
      </c>
      <c r="AB25" s="73" t="s">
        <v>280</v>
      </c>
      <c r="AC25" s="73" t="s">
        <v>280</v>
      </c>
      <c r="AD25" s="73" t="s">
        <v>280</v>
      </c>
      <c r="AE25" s="73" t="s">
        <v>280</v>
      </c>
      <c r="AF25" s="73" t="s">
        <v>280</v>
      </c>
      <c r="AG25" s="73" t="s">
        <v>280</v>
      </c>
      <c r="AH25" s="73" t="s">
        <v>280</v>
      </c>
      <c r="AI25" s="73" t="s">
        <v>280</v>
      </c>
      <c r="AJ25" s="73" t="s">
        <v>280</v>
      </c>
      <c r="AK25" s="73" t="s">
        <v>280</v>
      </c>
      <c r="AL25" s="73" t="s">
        <v>280</v>
      </c>
      <c r="AM25" s="73" t="s">
        <v>280</v>
      </c>
      <c r="AN25" s="74" t="s">
        <v>442</v>
      </c>
      <c r="AO25" s="74" t="s">
        <v>442</v>
      </c>
      <c r="AP25" s="74" t="s">
        <v>442</v>
      </c>
      <c r="AQ25" s="74" t="s">
        <v>442</v>
      </c>
      <c r="AR25" s="74" t="s">
        <v>442</v>
      </c>
      <c r="AS25" s="74" t="s">
        <v>442</v>
      </c>
      <c r="AT25" s="74" t="s">
        <v>442</v>
      </c>
      <c r="AU25" s="74" t="s">
        <v>442</v>
      </c>
      <c r="AV25" s="74" t="s">
        <v>442</v>
      </c>
      <c r="AW25" s="74" t="s">
        <v>442</v>
      </c>
      <c r="AX25" s="73" t="s">
        <v>280</v>
      </c>
      <c r="AY25" s="73" t="s">
        <v>280</v>
      </c>
      <c r="AZ25" s="73" t="s">
        <v>280</v>
      </c>
      <c r="BA25" s="73" t="s">
        <v>280</v>
      </c>
      <c r="BB25" s="73" t="s">
        <v>280</v>
      </c>
      <c r="BC25" s="73" t="s">
        <v>280</v>
      </c>
      <c r="BD25" s="73" t="s">
        <v>280</v>
      </c>
      <c r="BE25" s="73" t="s">
        <v>280</v>
      </c>
      <c r="BF25" s="73" t="s">
        <v>280</v>
      </c>
      <c r="BG25" s="73" t="s">
        <v>280</v>
      </c>
      <c r="BH25" s="74" t="s">
        <v>442</v>
      </c>
      <c r="BI25" s="74" t="s">
        <v>442</v>
      </c>
      <c r="BJ25" s="74" t="s">
        <v>442</v>
      </c>
      <c r="BK25" s="74" t="s">
        <v>442</v>
      </c>
      <c r="BL25" s="74" t="s">
        <v>442</v>
      </c>
      <c r="BM25" s="74" t="s">
        <v>442</v>
      </c>
      <c r="BN25" s="74" t="s">
        <v>442</v>
      </c>
      <c r="BO25" s="74" t="s">
        <v>442</v>
      </c>
      <c r="BP25" s="74" t="s">
        <v>442</v>
      </c>
      <c r="BQ25" s="74" t="s">
        <v>442</v>
      </c>
      <c r="BR25" s="74" t="s">
        <v>442</v>
      </c>
      <c r="BS25" s="73" t="s">
        <v>280</v>
      </c>
      <c r="BT25" s="73" t="s">
        <v>280</v>
      </c>
      <c r="BU25" s="73" t="s">
        <v>280</v>
      </c>
      <c r="BV25" s="73" t="s">
        <v>280</v>
      </c>
      <c r="BW25" s="73" t="s">
        <v>280</v>
      </c>
      <c r="BX25" s="73" t="s">
        <v>280</v>
      </c>
      <c r="BY25" s="73" t="s">
        <v>280</v>
      </c>
      <c r="BZ25" s="73" t="s">
        <v>280</v>
      </c>
      <c r="CA25" s="73" t="s">
        <v>280</v>
      </c>
      <c r="CB25" s="73" t="s">
        <v>280</v>
      </c>
      <c r="CC25" s="73" t="s">
        <v>280</v>
      </c>
      <c r="CD25" s="73" t="s">
        <v>280</v>
      </c>
      <c r="CE25" s="73" t="s">
        <v>280</v>
      </c>
      <c r="CF25" s="73" t="s">
        <v>280</v>
      </c>
      <c r="CG25" s="73" t="s">
        <v>280</v>
      </c>
      <c r="CH25" s="73" t="s">
        <v>280</v>
      </c>
      <c r="CI25" s="73" t="s">
        <v>280</v>
      </c>
      <c r="CJ25" s="73" t="s">
        <v>280</v>
      </c>
      <c r="CK25" s="73" t="s">
        <v>280</v>
      </c>
      <c r="CL25" s="73" t="s">
        <v>280</v>
      </c>
      <c r="CM25" s="73" t="s">
        <v>280</v>
      </c>
      <c r="CN25" s="73" t="s">
        <v>280</v>
      </c>
      <c r="CO25" s="73" t="s">
        <v>280</v>
      </c>
      <c r="CP25" s="73" t="s">
        <v>280</v>
      </c>
      <c r="CQ25" s="73" t="s">
        <v>280</v>
      </c>
      <c r="CR25" s="73" t="s">
        <v>280</v>
      </c>
    </row>
    <row r="26" spans="1:97" x14ac:dyDescent="0.25">
      <c r="A26" s="22" t="s">
        <v>164</v>
      </c>
      <c r="H26" t="s">
        <v>48</v>
      </c>
      <c r="K26" s="77" t="s">
        <v>283</v>
      </c>
      <c r="L26" s="77" t="s">
        <v>283</v>
      </c>
      <c r="M26" s="77" t="s">
        <v>283</v>
      </c>
      <c r="N26" s="77" t="s">
        <v>283</v>
      </c>
      <c r="O26" s="77" t="s">
        <v>283</v>
      </c>
      <c r="P26" s="77" t="s">
        <v>283</v>
      </c>
      <c r="Q26" s="77" t="s">
        <v>283</v>
      </c>
      <c r="R26" s="77" t="s">
        <v>283</v>
      </c>
      <c r="S26" s="77" t="s">
        <v>283</v>
      </c>
      <c r="T26" s="77" t="s">
        <v>283</v>
      </c>
      <c r="U26" s="77" t="s">
        <v>283</v>
      </c>
      <c r="V26" s="77" t="s">
        <v>283</v>
      </c>
      <c r="W26" s="77" t="s">
        <v>283</v>
      </c>
      <c r="X26" s="77" t="s">
        <v>283</v>
      </c>
      <c r="Y26" s="77" t="s">
        <v>283</v>
      </c>
      <c r="Z26" s="77" t="s">
        <v>283</v>
      </c>
      <c r="AA26" s="77" t="s">
        <v>283</v>
      </c>
      <c r="AB26" s="77" t="s">
        <v>283</v>
      </c>
      <c r="AC26" s="77" t="s">
        <v>283</v>
      </c>
      <c r="AD26" s="77" t="s">
        <v>283</v>
      </c>
      <c r="AE26" s="77" t="s">
        <v>283</v>
      </c>
      <c r="AF26" s="77" t="s">
        <v>283</v>
      </c>
      <c r="AG26" s="77" t="s">
        <v>283</v>
      </c>
      <c r="AH26" s="77" t="s">
        <v>283</v>
      </c>
      <c r="AI26" s="77" t="s">
        <v>283</v>
      </c>
      <c r="AJ26" s="77" t="s">
        <v>283</v>
      </c>
      <c r="AK26" s="77" t="s">
        <v>283</v>
      </c>
      <c r="AL26" s="77" t="s">
        <v>283</v>
      </c>
      <c r="AM26" s="77" t="s">
        <v>283</v>
      </c>
      <c r="AN26" s="77" t="s">
        <v>280</v>
      </c>
      <c r="AO26" s="77" t="s">
        <v>280</v>
      </c>
      <c r="AP26" s="77" t="s">
        <v>280</v>
      </c>
      <c r="AQ26" s="77" t="s">
        <v>280</v>
      </c>
      <c r="AR26" s="77" t="s">
        <v>280</v>
      </c>
      <c r="AS26" s="77" t="s">
        <v>280</v>
      </c>
      <c r="AT26" s="77" t="s">
        <v>280</v>
      </c>
      <c r="AU26" s="77" t="s">
        <v>280</v>
      </c>
      <c r="AV26" s="77" t="s">
        <v>280</v>
      </c>
      <c r="AW26" s="77" t="s">
        <v>280</v>
      </c>
      <c r="AX26" s="77" t="s">
        <v>283</v>
      </c>
      <c r="AY26" s="77" t="s">
        <v>283</v>
      </c>
      <c r="AZ26" s="77" t="s">
        <v>283</v>
      </c>
      <c r="BA26" s="77" t="s">
        <v>283</v>
      </c>
      <c r="BB26" s="77" t="s">
        <v>283</v>
      </c>
      <c r="BC26" s="77" t="s">
        <v>283</v>
      </c>
      <c r="BD26" s="77" t="s">
        <v>283</v>
      </c>
      <c r="BE26" s="77" t="s">
        <v>283</v>
      </c>
      <c r="BF26" s="77" t="s">
        <v>283</v>
      </c>
      <c r="BG26" s="77" t="s">
        <v>283</v>
      </c>
      <c r="BH26" s="77" t="s">
        <v>280</v>
      </c>
      <c r="BI26" s="77" t="s">
        <v>280</v>
      </c>
      <c r="BJ26" s="77" t="s">
        <v>280</v>
      </c>
      <c r="BK26" s="77" t="s">
        <v>280</v>
      </c>
      <c r="BL26" s="77" t="s">
        <v>280</v>
      </c>
      <c r="BM26" s="77" t="s">
        <v>280</v>
      </c>
      <c r="BN26" s="77" t="s">
        <v>280</v>
      </c>
      <c r="BO26" s="77" t="s">
        <v>280</v>
      </c>
      <c r="BP26" s="77" t="s">
        <v>280</v>
      </c>
      <c r="BQ26" s="77" t="s">
        <v>280</v>
      </c>
      <c r="BR26" s="77" t="s">
        <v>280</v>
      </c>
      <c r="BS26" s="77" t="s">
        <v>283</v>
      </c>
      <c r="BT26" s="77" t="s">
        <v>283</v>
      </c>
      <c r="BU26" s="77" t="s">
        <v>283</v>
      </c>
      <c r="BV26" s="77" t="s">
        <v>283</v>
      </c>
      <c r="BW26" s="77" t="s">
        <v>283</v>
      </c>
      <c r="BX26" s="77" t="s">
        <v>283</v>
      </c>
      <c r="BY26" s="77" t="s">
        <v>283</v>
      </c>
      <c r="BZ26" s="77" t="s">
        <v>283</v>
      </c>
      <c r="CA26" s="77" t="s">
        <v>283</v>
      </c>
      <c r="CB26" s="77" t="s">
        <v>283</v>
      </c>
      <c r="CC26" s="77" t="s">
        <v>283</v>
      </c>
      <c r="CD26" s="77" t="s">
        <v>283</v>
      </c>
      <c r="CE26" s="77" t="s">
        <v>283</v>
      </c>
      <c r="CF26" s="77" t="s">
        <v>283</v>
      </c>
      <c r="CG26" s="77" t="s">
        <v>283</v>
      </c>
      <c r="CH26" s="77" t="s">
        <v>283</v>
      </c>
      <c r="CI26" s="77" t="s">
        <v>283</v>
      </c>
      <c r="CJ26" s="77" t="s">
        <v>283</v>
      </c>
      <c r="CK26" s="77" t="s">
        <v>283</v>
      </c>
      <c r="CL26" s="77" t="s">
        <v>283</v>
      </c>
      <c r="CM26" s="77" t="s">
        <v>283</v>
      </c>
      <c r="CN26" s="77" t="s">
        <v>283</v>
      </c>
      <c r="CO26" s="77" t="s">
        <v>283</v>
      </c>
      <c r="CP26" s="77" t="s">
        <v>283</v>
      </c>
      <c r="CQ26" s="77" t="s">
        <v>283</v>
      </c>
      <c r="CR26" s="77" t="s">
        <v>283</v>
      </c>
    </row>
    <row r="27" spans="1:97" x14ac:dyDescent="0.25">
      <c r="A27" s="1" t="s">
        <v>40</v>
      </c>
      <c r="H27" t="s">
        <v>49</v>
      </c>
      <c r="K27" s="77" t="s">
        <v>278</v>
      </c>
      <c r="L27" s="77" t="s">
        <v>278</v>
      </c>
      <c r="M27" s="77" t="s">
        <v>278</v>
      </c>
      <c r="N27" s="77" t="s">
        <v>278</v>
      </c>
      <c r="O27" s="77" t="s">
        <v>278</v>
      </c>
      <c r="P27" s="77" t="s">
        <v>278</v>
      </c>
      <c r="Q27" s="77" t="s">
        <v>278</v>
      </c>
      <c r="R27" s="77" t="s">
        <v>278</v>
      </c>
      <c r="S27" s="77" t="s">
        <v>278</v>
      </c>
      <c r="T27" s="77" t="s">
        <v>278</v>
      </c>
      <c r="U27" s="77" t="s">
        <v>278</v>
      </c>
      <c r="V27" s="77" t="s">
        <v>278</v>
      </c>
      <c r="W27" s="77" t="s">
        <v>278</v>
      </c>
      <c r="X27" s="77" t="s">
        <v>278</v>
      </c>
      <c r="Y27" s="77" t="s">
        <v>278</v>
      </c>
      <c r="Z27" s="77" t="s">
        <v>278</v>
      </c>
      <c r="AA27" s="77" t="s">
        <v>278</v>
      </c>
      <c r="AB27" s="77" t="s">
        <v>278</v>
      </c>
      <c r="AC27" s="77" t="s">
        <v>278</v>
      </c>
      <c r="AD27" s="77" t="s">
        <v>278</v>
      </c>
      <c r="AE27" s="77" t="s">
        <v>278</v>
      </c>
      <c r="AF27" s="77" t="s">
        <v>278</v>
      </c>
      <c r="AG27" s="77" t="s">
        <v>278</v>
      </c>
      <c r="AH27" s="77" t="s">
        <v>278</v>
      </c>
      <c r="AI27" s="77" t="s">
        <v>278</v>
      </c>
      <c r="AJ27" s="77" t="s">
        <v>278</v>
      </c>
      <c r="AK27" s="77" t="s">
        <v>278</v>
      </c>
      <c r="AL27" s="77" t="s">
        <v>278</v>
      </c>
      <c r="AM27" s="77" t="s">
        <v>278</v>
      </c>
      <c r="AN27" s="77" t="s">
        <v>505</v>
      </c>
      <c r="AO27" s="77" t="s">
        <v>505</v>
      </c>
      <c r="AP27" s="77" t="s">
        <v>505</v>
      </c>
      <c r="AQ27" s="77" t="s">
        <v>505</v>
      </c>
      <c r="AR27" s="77" t="s">
        <v>505</v>
      </c>
      <c r="AS27" s="77" t="s">
        <v>505</v>
      </c>
      <c r="AT27" s="77" t="s">
        <v>505</v>
      </c>
      <c r="AU27" s="77" t="s">
        <v>505</v>
      </c>
      <c r="AV27" s="77" t="s">
        <v>505</v>
      </c>
      <c r="AW27" s="77" t="s">
        <v>505</v>
      </c>
      <c r="AX27" s="77" t="s">
        <v>278</v>
      </c>
      <c r="AY27" s="77" t="s">
        <v>278</v>
      </c>
      <c r="AZ27" s="77" t="s">
        <v>278</v>
      </c>
      <c r="BA27" s="77" t="s">
        <v>278</v>
      </c>
      <c r="BB27" s="77" t="s">
        <v>278</v>
      </c>
      <c r="BC27" s="77" t="s">
        <v>278</v>
      </c>
      <c r="BD27" s="77" t="s">
        <v>278</v>
      </c>
      <c r="BE27" s="77" t="s">
        <v>278</v>
      </c>
      <c r="BF27" s="77" t="s">
        <v>278</v>
      </c>
      <c r="BG27" s="77" t="s">
        <v>278</v>
      </c>
      <c r="BH27" s="77" t="s">
        <v>505</v>
      </c>
      <c r="BI27" s="77" t="s">
        <v>505</v>
      </c>
      <c r="BJ27" s="77" t="s">
        <v>505</v>
      </c>
      <c r="BK27" s="77" t="s">
        <v>505</v>
      </c>
      <c r="BL27" s="77" t="s">
        <v>505</v>
      </c>
      <c r="BM27" s="77" t="s">
        <v>505</v>
      </c>
      <c r="BN27" s="77" t="s">
        <v>505</v>
      </c>
      <c r="BO27" s="77" t="s">
        <v>505</v>
      </c>
      <c r="BP27" s="77" t="s">
        <v>505</v>
      </c>
      <c r="BQ27" s="77" t="s">
        <v>505</v>
      </c>
      <c r="BR27" s="77" t="s">
        <v>505</v>
      </c>
      <c r="BS27" s="77" t="s">
        <v>278</v>
      </c>
      <c r="BT27" s="77" t="s">
        <v>278</v>
      </c>
      <c r="BU27" s="77" t="s">
        <v>278</v>
      </c>
      <c r="BV27" s="77" t="s">
        <v>278</v>
      </c>
      <c r="BW27" s="77" t="s">
        <v>278</v>
      </c>
      <c r="BX27" s="77" t="s">
        <v>278</v>
      </c>
      <c r="BY27" s="77" t="s">
        <v>278</v>
      </c>
      <c r="BZ27" s="77" t="s">
        <v>278</v>
      </c>
      <c r="CA27" s="77" t="s">
        <v>278</v>
      </c>
      <c r="CB27" s="77" t="s">
        <v>278</v>
      </c>
      <c r="CC27" s="77" t="s">
        <v>278</v>
      </c>
      <c r="CD27" s="77" t="s">
        <v>278</v>
      </c>
      <c r="CE27" s="77" t="s">
        <v>278</v>
      </c>
      <c r="CF27" s="77" t="s">
        <v>278</v>
      </c>
      <c r="CG27" s="77" t="s">
        <v>278</v>
      </c>
      <c r="CH27" s="77" t="s">
        <v>278</v>
      </c>
      <c r="CI27" s="77" t="s">
        <v>278</v>
      </c>
      <c r="CJ27" s="77" t="s">
        <v>278</v>
      </c>
      <c r="CK27" s="77" t="s">
        <v>278</v>
      </c>
      <c r="CL27" s="77" t="s">
        <v>278</v>
      </c>
      <c r="CM27" s="77" t="s">
        <v>278</v>
      </c>
      <c r="CN27" s="77" t="s">
        <v>278</v>
      </c>
      <c r="CO27" s="77" t="s">
        <v>278</v>
      </c>
      <c r="CP27" s="77" t="s">
        <v>278</v>
      </c>
      <c r="CQ27" s="77" t="s">
        <v>278</v>
      </c>
      <c r="CR27" s="77" t="s">
        <v>278</v>
      </c>
    </row>
    <row r="28" spans="1:97" x14ac:dyDescent="0.25">
      <c r="A28" s="1" t="s">
        <v>147</v>
      </c>
      <c r="H28" t="s">
        <v>101</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4" t="s">
        <v>506</v>
      </c>
      <c r="AO28" s="74" t="s">
        <v>506</v>
      </c>
      <c r="AP28" s="74" t="s">
        <v>506</v>
      </c>
      <c r="AQ28" s="74" t="s">
        <v>506</v>
      </c>
      <c r="AR28" s="74" t="s">
        <v>506</v>
      </c>
      <c r="AS28" s="74" t="s">
        <v>506</v>
      </c>
      <c r="AT28" s="74" t="s">
        <v>506</v>
      </c>
      <c r="AU28" s="74" t="s">
        <v>506</v>
      </c>
      <c r="AV28" s="74" t="s">
        <v>506</v>
      </c>
      <c r="AW28" s="74" t="s">
        <v>506</v>
      </c>
      <c r="AX28" s="73"/>
      <c r="AY28" s="73"/>
      <c r="AZ28" s="73"/>
      <c r="BA28" s="73"/>
      <c r="BB28" s="73"/>
      <c r="BC28" s="73"/>
      <c r="BD28" s="73"/>
      <c r="BE28" s="73"/>
      <c r="BF28" s="73"/>
      <c r="BG28" s="73"/>
      <c r="BH28" s="74" t="s">
        <v>506</v>
      </c>
      <c r="BI28" s="74" t="s">
        <v>506</v>
      </c>
      <c r="BJ28" s="74" t="s">
        <v>506</v>
      </c>
      <c r="BK28" s="74" t="s">
        <v>506</v>
      </c>
      <c r="BL28" s="74" t="s">
        <v>506</v>
      </c>
      <c r="BM28" s="74" t="s">
        <v>506</v>
      </c>
      <c r="BN28" s="74" t="s">
        <v>506</v>
      </c>
      <c r="BO28" s="74" t="s">
        <v>506</v>
      </c>
      <c r="BP28" s="74" t="s">
        <v>506</v>
      </c>
      <c r="BQ28" s="74" t="s">
        <v>506</v>
      </c>
      <c r="BR28" s="74" t="s">
        <v>506</v>
      </c>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row>
    <row r="29" spans="1:97" x14ac:dyDescent="0.25">
      <c r="A29" s="1" t="s">
        <v>41</v>
      </c>
      <c r="H29" s="22" t="s">
        <v>102</v>
      </c>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4" t="s">
        <v>281</v>
      </c>
      <c r="AO29" s="74" t="s">
        <v>281</v>
      </c>
      <c r="AP29" s="74" t="s">
        <v>281</v>
      </c>
      <c r="AQ29" s="74" t="s">
        <v>281</v>
      </c>
      <c r="AR29" s="74" t="s">
        <v>281</v>
      </c>
      <c r="AS29" s="74" t="s">
        <v>281</v>
      </c>
      <c r="AT29" s="74" t="s">
        <v>281</v>
      </c>
      <c r="AU29" s="74" t="s">
        <v>281</v>
      </c>
      <c r="AV29" s="74" t="s">
        <v>281</v>
      </c>
      <c r="AW29" s="74" t="s">
        <v>281</v>
      </c>
      <c r="AX29" s="73"/>
      <c r="AY29" s="73"/>
      <c r="AZ29" s="73"/>
      <c r="BA29" s="73"/>
      <c r="BB29" s="73"/>
      <c r="BC29" s="73"/>
      <c r="BD29" s="73"/>
      <c r="BE29" s="73"/>
      <c r="BF29" s="73"/>
      <c r="BG29" s="73"/>
      <c r="BH29" s="74" t="s">
        <v>281</v>
      </c>
      <c r="BI29" s="74" t="s">
        <v>281</v>
      </c>
      <c r="BJ29" s="74" t="s">
        <v>281</v>
      </c>
      <c r="BK29" s="74" t="s">
        <v>281</v>
      </c>
      <c r="BL29" s="74" t="s">
        <v>281</v>
      </c>
      <c r="BM29" s="74" t="s">
        <v>281</v>
      </c>
      <c r="BN29" s="74" t="s">
        <v>281</v>
      </c>
      <c r="BO29" s="74" t="s">
        <v>281</v>
      </c>
      <c r="BP29" s="74" t="s">
        <v>281</v>
      </c>
      <c r="BQ29" s="74" t="s">
        <v>281</v>
      </c>
      <c r="BR29" s="74" t="s">
        <v>281</v>
      </c>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row>
    <row r="30" spans="1:97" x14ac:dyDescent="0.25">
      <c r="A30" s="1" t="s">
        <v>42</v>
      </c>
      <c r="H30" t="s">
        <v>46</v>
      </c>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4" t="s">
        <v>283</v>
      </c>
      <c r="AO30" s="74" t="s">
        <v>283</v>
      </c>
      <c r="AP30" s="74" t="s">
        <v>283</v>
      </c>
      <c r="AQ30" s="74" t="s">
        <v>283</v>
      </c>
      <c r="AR30" s="74" t="s">
        <v>283</v>
      </c>
      <c r="AS30" s="74" t="s">
        <v>283</v>
      </c>
      <c r="AT30" s="74" t="s">
        <v>283</v>
      </c>
      <c r="AU30" s="74" t="s">
        <v>283</v>
      </c>
      <c r="AV30" s="74" t="s">
        <v>283</v>
      </c>
      <c r="AW30" s="74" t="s">
        <v>283</v>
      </c>
      <c r="AX30" s="73"/>
      <c r="AY30" s="73"/>
      <c r="AZ30" s="73"/>
      <c r="BA30" s="73"/>
      <c r="BB30" s="73"/>
      <c r="BC30" s="73"/>
      <c r="BD30" s="73"/>
      <c r="BE30" s="73"/>
      <c r="BF30" s="73"/>
      <c r="BG30" s="73"/>
      <c r="BH30" s="74" t="s">
        <v>283</v>
      </c>
      <c r="BI30" s="74" t="s">
        <v>283</v>
      </c>
      <c r="BJ30" s="74" t="s">
        <v>283</v>
      </c>
      <c r="BK30" s="74" t="s">
        <v>283</v>
      </c>
      <c r="BL30" s="74" t="s">
        <v>283</v>
      </c>
      <c r="BM30" s="74" t="s">
        <v>283</v>
      </c>
      <c r="BN30" s="74" t="s">
        <v>283</v>
      </c>
      <c r="BO30" s="74" t="s">
        <v>283</v>
      </c>
      <c r="BP30" s="74" t="s">
        <v>283</v>
      </c>
      <c r="BQ30" s="74" t="s">
        <v>283</v>
      </c>
      <c r="BR30" s="74" t="s">
        <v>283</v>
      </c>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row>
    <row r="31" spans="1:97" x14ac:dyDescent="0.25">
      <c r="A31" s="22" t="s">
        <v>406</v>
      </c>
      <c r="H31" t="s">
        <v>47</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t="s">
        <v>476</v>
      </c>
      <c r="AO31" s="77" t="s">
        <v>476</v>
      </c>
      <c r="AP31" s="77" t="s">
        <v>476</v>
      </c>
      <c r="AQ31" s="77" t="s">
        <v>476</v>
      </c>
      <c r="AR31" s="77" t="s">
        <v>476</v>
      </c>
      <c r="AS31" s="77" t="s">
        <v>476</v>
      </c>
      <c r="AT31" s="77" t="s">
        <v>476</v>
      </c>
      <c r="AU31" s="77" t="s">
        <v>476</v>
      </c>
      <c r="AV31" s="77" t="s">
        <v>476</v>
      </c>
      <c r="AW31" s="77" t="s">
        <v>476</v>
      </c>
      <c r="AX31" s="77"/>
      <c r="AY31" s="77"/>
      <c r="AZ31" s="77"/>
      <c r="BA31" s="77"/>
      <c r="BB31" s="77"/>
      <c r="BC31" s="77"/>
      <c r="BD31" s="77"/>
      <c r="BE31" s="77"/>
      <c r="BF31" s="77"/>
      <c r="BG31" s="77"/>
      <c r="BH31" s="77" t="s">
        <v>476</v>
      </c>
      <c r="BI31" s="77" t="s">
        <v>476</v>
      </c>
      <c r="BJ31" s="77" t="s">
        <v>476</v>
      </c>
      <c r="BK31" s="77" t="s">
        <v>476</v>
      </c>
      <c r="BL31" s="77" t="s">
        <v>476</v>
      </c>
      <c r="BM31" s="77" t="s">
        <v>476</v>
      </c>
      <c r="BN31" s="77" t="s">
        <v>476</v>
      </c>
      <c r="BO31" s="77" t="s">
        <v>476</v>
      </c>
      <c r="BP31" s="77" t="s">
        <v>476</v>
      </c>
      <c r="BQ31" s="77" t="s">
        <v>476</v>
      </c>
      <c r="BR31" s="77" t="s">
        <v>476</v>
      </c>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row>
    <row r="32" spans="1:97" x14ac:dyDescent="0.25">
      <c r="A32" s="1" t="s">
        <v>22</v>
      </c>
      <c r="H32" t="s">
        <v>134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t="s">
        <v>507</v>
      </c>
      <c r="AO32" s="77" t="s">
        <v>507</v>
      </c>
      <c r="AP32" s="77" t="s">
        <v>507</v>
      </c>
      <c r="AQ32" s="77" t="s">
        <v>507</v>
      </c>
      <c r="AR32" s="77" t="s">
        <v>507</v>
      </c>
      <c r="AS32" s="77" t="s">
        <v>507</v>
      </c>
      <c r="AT32" s="77" t="s">
        <v>507</v>
      </c>
      <c r="AU32" s="77" t="s">
        <v>507</v>
      </c>
      <c r="AV32" s="77" t="s">
        <v>507</v>
      </c>
      <c r="AW32" s="77" t="s">
        <v>507</v>
      </c>
      <c r="AX32" s="77"/>
      <c r="AY32" s="77"/>
      <c r="AZ32" s="77"/>
      <c r="BA32" s="77"/>
      <c r="BB32" s="77"/>
      <c r="BC32" s="77"/>
      <c r="BD32" s="77"/>
      <c r="BE32" s="77"/>
      <c r="BF32" s="77"/>
      <c r="BG32" s="77"/>
      <c r="BH32" s="77" t="s">
        <v>507</v>
      </c>
      <c r="BI32" s="77" t="s">
        <v>507</v>
      </c>
      <c r="BJ32" s="77" t="s">
        <v>507</v>
      </c>
      <c r="BK32" s="77" t="s">
        <v>507</v>
      </c>
      <c r="BL32" s="77" t="s">
        <v>507</v>
      </c>
      <c r="BM32" s="77" t="s">
        <v>507</v>
      </c>
      <c r="BN32" s="77" t="s">
        <v>507</v>
      </c>
      <c r="BO32" s="77" t="s">
        <v>507</v>
      </c>
      <c r="BP32" s="77" t="s">
        <v>507</v>
      </c>
      <c r="BQ32" s="77" t="s">
        <v>507</v>
      </c>
      <c r="BR32" s="77" t="s">
        <v>507</v>
      </c>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row>
    <row r="33" spans="1:96" x14ac:dyDescent="0.25">
      <c r="A33" s="22" t="s">
        <v>165</v>
      </c>
      <c r="H33" t="s">
        <v>51</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t="s">
        <v>509</v>
      </c>
      <c r="AO33" s="77" t="s">
        <v>509</v>
      </c>
      <c r="AP33" s="77" t="s">
        <v>509</v>
      </c>
      <c r="AQ33" s="77" t="s">
        <v>509</v>
      </c>
      <c r="AR33" s="77" t="s">
        <v>509</v>
      </c>
      <c r="AS33" s="77" t="s">
        <v>509</v>
      </c>
      <c r="AT33" s="77" t="s">
        <v>509</v>
      </c>
      <c r="AU33" s="77" t="s">
        <v>509</v>
      </c>
      <c r="AV33" s="77" t="s">
        <v>509</v>
      </c>
      <c r="AW33" s="77" t="s">
        <v>509</v>
      </c>
      <c r="AX33" s="77"/>
      <c r="AY33" s="77"/>
      <c r="AZ33" s="77"/>
      <c r="BA33" s="77"/>
      <c r="BB33" s="77"/>
      <c r="BC33" s="77"/>
      <c r="BD33" s="77"/>
      <c r="BE33" s="77"/>
      <c r="BF33" s="77"/>
      <c r="BG33" s="77"/>
      <c r="BH33" s="77" t="s">
        <v>509</v>
      </c>
      <c r="BI33" s="77" t="s">
        <v>509</v>
      </c>
      <c r="BJ33" s="77" t="s">
        <v>509</v>
      </c>
      <c r="BK33" s="77" t="s">
        <v>509</v>
      </c>
      <c r="BL33" s="77" t="s">
        <v>509</v>
      </c>
      <c r="BM33" s="77" t="s">
        <v>509</v>
      </c>
      <c r="BN33" s="77" t="s">
        <v>509</v>
      </c>
      <c r="BO33" s="77" t="s">
        <v>509</v>
      </c>
      <c r="BP33" s="77" t="s">
        <v>509</v>
      </c>
      <c r="BQ33" s="77" t="s">
        <v>509</v>
      </c>
      <c r="BR33" s="77" t="s">
        <v>509</v>
      </c>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row>
    <row r="34" spans="1:96" x14ac:dyDescent="0.25">
      <c r="A34" s="22" t="s">
        <v>166</v>
      </c>
      <c r="H34" t="s">
        <v>50</v>
      </c>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t="s">
        <v>508</v>
      </c>
      <c r="AO34" s="77" t="s">
        <v>508</v>
      </c>
      <c r="AP34" s="77" t="s">
        <v>508</v>
      </c>
      <c r="AQ34" s="77" t="s">
        <v>508</v>
      </c>
      <c r="AR34" s="77" t="s">
        <v>508</v>
      </c>
      <c r="AS34" s="77" t="s">
        <v>508</v>
      </c>
      <c r="AT34" s="77" t="s">
        <v>508</v>
      </c>
      <c r="AU34" s="77" t="s">
        <v>508</v>
      </c>
      <c r="AV34" s="77" t="s">
        <v>508</v>
      </c>
      <c r="AW34" s="77" t="s">
        <v>508</v>
      </c>
      <c r="AX34" s="77"/>
      <c r="AY34" s="77"/>
      <c r="AZ34" s="77"/>
      <c r="BA34" s="77"/>
      <c r="BB34" s="77"/>
      <c r="BC34" s="77"/>
      <c r="BD34" s="77"/>
      <c r="BE34" s="77"/>
      <c r="BF34" s="77"/>
      <c r="BG34" s="77"/>
      <c r="BH34" s="77" t="s">
        <v>508</v>
      </c>
      <c r="BI34" s="77" t="s">
        <v>508</v>
      </c>
      <c r="BJ34" s="77" t="s">
        <v>508</v>
      </c>
      <c r="BK34" s="77" t="s">
        <v>508</v>
      </c>
      <c r="BL34" s="77" t="s">
        <v>508</v>
      </c>
      <c r="BM34" s="77" t="s">
        <v>508</v>
      </c>
      <c r="BN34" s="77" t="s">
        <v>508</v>
      </c>
      <c r="BO34" s="77" t="s">
        <v>508</v>
      </c>
      <c r="BP34" s="77" t="s">
        <v>508</v>
      </c>
      <c r="BQ34" s="77" t="s">
        <v>508</v>
      </c>
      <c r="BR34" s="77" t="s">
        <v>508</v>
      </c>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row>
    <row r="35" spans="1:96" x14ac:dyDescent="0.25">
      <c r="A35" s="1" t="s">
        <v>167</v>
      </c>
      <c r="H35" t="s">
        <v>52</v>
      </c>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t="s">
        <v>278</v>
      </c>
      <c r="AO35" s="77" t="s">
        <v>278</v>
      </c>
      <c r="AP35" s="77" t="s">
        <v>278</v>
      </c>
      <c r="AQ35" s="77" t="s">
        <v>278</v>
      </c>
      <c r="AR35" s="77" t="s">
        <v>278</v>
      </c>
      <c r="AS35" s="77" t="s">
        <v>278</v>
      </c>
      <c r="AT35" s="77" t="s">
        <v>278</v>
      </c>
      <c r="AU35" s="77" t="s">
        <v>278</v>
      </c>
      <c r="AV35" s="77" t="s">
        <v>278</v>
      </c>
      <c r="AW35" s="77" t="s">
        <v>278</v>
      </c>
      <c r="AX35" s="77"/>
      <c r="AY35" s="77"/>
      <c r="AZ35" s="77"/>
      <c r="BA35" s="77"/>
      <c r="BB35" s="77"/>
      <c r="BC35" s="77"/>
      <c r="BD35" s="77"/>
      <c r="BE35" s="77"/>
      <c r="BF35" s="77"/>
      <c r="BG35" s="77"/>
      <c r="BH35" s="77" t="s">
        <v>278</v>
      </c>
      <c r="BI35" s="77" t="s">
        <v>278</v>
      </c>
      <c r="BJ35" s="77" t="s">
        <v>278</v>
      </c>
      <c r="BK35" s="77" t="s">
        <v>278</v>
      </c>
      <c r="BL35" s="77" t="s">
        <v>278</v>
      </c>
      <c r="BM35" s="77" t="s">
        <v>278</v>
      </c>
      <c r="BN35" s="77" t="s">
        <v>278</v>
      </c>
      <c r="BO35" s="77" t="s">
        <v>278</v>
      </c>
      <c r="BP35" s="77" t="s">
        <v>278</v>
      </c>
      <c r="BQ35" s="77" t="s">
        <v>278</v>
      </c>
      <c r="BR35" s="77" t="s">
        <v>278</v>
      </c>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row>
    <row r="36" spans="1:96" x14ac:dyDescent="0.25">
      <c r="A36" s="1" t="s">
        <v>168</v>
      </c>
      <c r="H36" t="s">
        <v>53</v>
      </c>
    </row>
    <row r="37" spans="1:96" x14ac:dyDescent="0.25">
      <c r="A37" s="22" t="s">
        <v>148</v>
      </c>
      <c r="H37" t="s">
        <v>54</v>
      </c>
      <c r="K37" s="76" t="s">
        <v>301</v>
      </c>
      <c r="L37" s="76" t="s">
        <v>302</v>
      </c>
      <c r="M37" s="76" t="s">
        <v>425</v>
      </c>
      <c r="N37" s="22"/>
      <c r="O37" s="77" t="s">
        <v>364</v>
      </c>
      <c r="P37" s="77" t="s">
        <v>365</v>
      </c>
      <c r="Q37" s="22"/>
      <c r="R37" s="72" t="s">
        <v>408</v>
      </c>
      <c r="S37" s="72" t="s">
        <v>409</v>
      </c>
      <c r="T37" s="72" t="s">
        <v>410</v>
      </c>
      <c r="U37" s="72" t="s">
        <v>411</v>
      </c>
      <c r="V37" s="72" t="s">
        <v>412</v>
      </c>
      <c r="W37" s="72" t="s">
        <v>413</v>
      </c>
      <c r="X37" s="72" t="s">
        <v>414</v>
      </c>
      <c r="Y37" s="75" t="s">
        <v>415</v>
      </c>
      <c r="Z37" s="75" t="s">
        <v>417</v>
      </c>
      <c r="AA37" s="75" t="s">
        <v>416</v>
      </c>
      <c r="AB37" s="75" t="s">
        <v>418</v>
      </c>
      <c r="AC37" s="72" t="s">
        <v>419</v>
      </c>
      <c r="AD37" s="75" t="s">
        <v>420</v>
      </c>
      <c r="AE37" s="72" t="s">
        <v>421</v>
      </c>
      <c r="AF37" s="72" t="s">
        <v>422</v>
      </c>
      <c r="AG37" s="73" t="s">
        <v>438</v>
      </c>
      <c r="AH37" s="74" t="s">
        <v>439</v>
      </c>
      <c r="AI37" s="73" t="s">
        <v>423</v>
      </c>
      <c r="AJ37" s="74" t="s">
        <v>424</v>
      </c>
      <c r="AK37" s="73" t="s">
        <v>435</v>
      </c>
    </row>
    <row r="38" spans="1:96" x14ac:dyDescent="0.25">
      <c r="A38" s="22" t="s">
        <v>188</v>
      </c>
      <c r="H38" t="s">
        <v>56</v>
      </c>
      <c r="K38" s="73" t="s">
        <v>161</v>
      </c>
      <c r="L38" s="72" t="s">
        <v>286</v>
      </c>
      <c r="M38" s="72" t="s">
        <v>408</v>
      </c>
      <c r="N38" s="22"/>
      <c r="O38" s="73" t="s">
        <v>48</v>
      </c>
      <c r="P38" s="73" t="s">
        <v>354</v>
      </c>
      <c r="Q38" s="22"/>
      <c r="R38" s="73" t="s">
        <v>48</v>
      </c>
      <c r="S38" s="73" t="s">
        <v>48</v>
      </c>
      <c r="T38" s="73" t="s">
        <v>48</v>
      </c>
      <c r="U38" s="73" t="s">
        <v>48</v>
      </c>
      <c r="V38" s="76" t="s">
        <v>53</v>
      </c>
      <c r="W38" s="73" t="s">
        <v>56</v>
      </c>
      <c r="X38" s="74" t="s">
        <v>58</v>
      </c>
      <c r="Y38" s="76" t="s">
        <v>61</v>
      </c>
      <c r="Z38" s="76" t="s">
        <v>63</v>
      </c>
      <c r="AA38" s="76" t="s">
        <v>64</v>
      </c>
      <c r="AB38" s="76" t="s">
        <v>155</v>
      </c>
      <c r="AC38" s="76" t="s">
        <v>155</v>
      </c>
      <c r="AD38" s="76" t="s">
        <v>155</v>
      </c>
      <c r="AE38" s="76" t="s">
        <v>155</v>
      </c>
      <c r="AF38" s="76" t="s">
        <v>155</v>
      </c>
      <c r="AG38" s="76" t="s">
        <v>155</v>
      </c>
      <c r="AH38" s="76" t="s">
        <v>155</v>
      </c>
      <c r="AI38" s="76" t="s">
        <v>155</v>
      </c>
      <c r="AJ38" s="76" t="s">
        <v>155</v>
      </c>
      <c r="AK38" s="76" t="s">
        <v>155</v>
      </c>
    </row>
    <row r="39" spans="1:96" x14ac:dyDescent="0.25">
      <c r="A39" s="22" t="s">
        <v>189</v>
      </c>
      <c r="H39" t="s">
        <v>57</v>
      </c>
      <c r="K39" s="74" t="s">
        <v>162</v>
      </c>
      <c r="L39" s="72" t="s">
        <v>287</v>
      </c>
      <c r="M39" s="72" t="s">
        <v>409</v>
      </c>
      <c r="N39" s="22"/>
      <c r="O39" s="74" t="s">
        <v>49</v>
      </c>
      <c r="P39" s="74" t="s">
        <v>355</v>
      </c>
      <c r="Q39" s="22"/>
      <c r="R39" s="74" t="s">
        <v>49</v>
      </c>
      <c r="S39" s="74" t="s">
        <v>49</v>
      </c>
      <c r="T39" s="74" t="s">
        <v>49</v>
      </c>
      <c r="U39" s="74" t="s">
        <v>49</v>
      </c>
      <c r="V39" s="76" t="s">
        <v>54</v>
      </c>
      <c r="W39" s="74" t="s">
        <v>57</v>
      </c>
      <c r="X39" s="73" t="s">
        <v>59</v>
      </c>
      <c r="Y39" s="76" t="s">
        <v>62</v>
      </c>
      <c r="Z39" s="76" t="s">
        <v>65</v>
      </c>
      <c r="AA39" s="76" t="s">
        <v>72</v>
      </c>
      <c r="AB39" s="76" t="s">
        <v>221</v>
      </c>
      <c r="AC39" s="76" t="s">
        <v>221</v>
      </c>
      <c r="AD39" s="76" t="s">
        <v>221</v>
      </c>
      <c r="AE39" s="76" t="s">
        <v>221</v>
      </c>
      <c r="AF39" s="76" t="s">
        <v>221</v>
      </c>
      <c r="AG39" s="76" t="s">
        <v>221</v>
      </c>
      <c r="AH39" s="76" t="s">
        <v>221</v>
      </c>
      <c r="AI39" s="76"/>
      <c r="AJ39" s="76"/>
      <c r="AK39" s="76" t="s">
        <v>221</v>
      </c>
    </row>
    <row r="40" spans="1:96" x14ac:dyDescent="0.25">
      <c r="A40" s="22" t="s">
        <v>149</v>
      </c>
      <c r="H40" t="s">
        <v>55</v>
      </c>
      <c r="K40" s="73" t="s">
        <v>163</v>
      </c>
      <c r="L40" s="72" t="s">
        <v>288</v>
      </c>
      <c r="M40" s="72" t="s">
        <v>410</v>
      </c>
      <c r="N40" s="22"/>
      <c r="O40" s="73" t="s">
        <v>101</v>
      </c>
      <c r="P40" s="73" t="s">
        <v>303</v>
      </c>
      <c r="Q40" s="22"/>
      <c r="R40" s="73" t="s">
        <v>101</v>
      </c>
      <c r="S40" s="73" t="s">
        <v>101</v>
      </c>
      <c r="T40" s="73" t="s">
        <v>101</v>
      </c>
      <c r="U40" s="73" t="s">
        <v>101</v>
      </c>
      <c r="V40" s="76" t="s">
        <v>182</v>
      </c>
      <c r="W40" s="73" t="s">
        <v>55</v>
      </c>
      <c r="X40" s="74" t="s">
        <v>60</v>
      </c>
      <c r="Y40" s="76" t="s">
        <v>104</v>
      </c>
      <c r="Z40" s="76" t="s">
        <v>71</v>
      </c>
      <c r="AA40" s="76" t="s">
        <v>137</v>
      </c>
      <c r="AB40" s="74" t="s">
        <v>491</v>
      </c>
      <c r="AC40" s="74" t="s">
        <v>491</v>
      </c>
      <c r="AD40" s="74" t="s">
        <v>491</v>
      </c>
      <c r="AE40" s="74" t="s">
        <v>491</v>
      </c>
      <c r="AF40" s="74" t="s">
        <v>491</v>
      </c>
      <c r="AG40" s="74" t="s">
        <v>491</v>
      </c>
      <c r="AH40" s="74" t="s">
        <v>491</v>
      </c>
      <c r="AI40" s="76"/>
      <c r="AJ40" s="76"/>
      <c r="AK40" s="74" t="s">
        <v>491</v>
      </c>
    </row>
    <row r="41" spans="1:96" x14ac:dyDescent="0.25">
      <c r="A41" s="22" t="s">
        <v>150</v>
      </c>
      <c r="H41" t="s">
        <v>58</v>
      </c>
      <c r="K41" s="74" t="s">
        <v>164</v>
      </c>
      <c r="L41" s="72" t="s">
        <v>289</v>
      </c>
      <c r="M41" s="72" t="s">
        <v>411</v>
      </c>
      <c r="N41" s="22"/>
      <c r="O41" s="74" t="s">
        <v>102</v>
      </c>
      <c r="P41" s="74" t="s">
        <v>304</v>
      </c>
      <c r="Q41" s="22"/>
      <c r="R41" s="76" t="s">
        <v>102</v>
      </c>
      <c r="S41" s="76" t="s">
        <v>102</v>
      </c>
      <c r="T41" s="76" t="s">
        <v>102</v>
      </c>
      <c r="U41" s="76" t="s">
        <v>102</v>
      </c>
      <c r="V41" s="76" t="s">
        <v>185</v>
      </c>
      <c r="W41" s="76" t="s">
        <v>187</v>
      </c>
      <c r="X41" s="74" t="s">
        <v>128</v>
      </c>
      <c r="Y41" s="76" t="s">
        <v>230</v>
      </c>
      <c r="Z41" s="76" t="s">
        <v>135</v>
      </c>
      <c r="AA41" s="76" t="s">
        <v>138</v>
      </c>
      <c r="AB41" s="76" t="s">
        <v>222</v>
      </c>
      <c r="AC41" s="76" t="s">
        <v>222</v>
      </c>
      <c r="AD41" s="76" t="s">
        <v>222</v>
      </c>
      <c r="AE41" s="76" t="s">
        <v>222</v>
      </c>
      <c r="AF41" s="76" t="s">
        <v>222</v>
      </c>
      <c r="AG41" s="76" t="s">
        <v>222</v>
      </c>
      <c r="AH41" s="76" t="s">
        <v>222</v>
      </c>
      <c r="AI41" s="76"/>
      <c r="AJ41" s="76"/>
      <c r="AK41" s="76" t="s">
        <v>222</v>
      </c>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row>
    <row r="42" spans="1:96" x14ac:dyDescent="0.25">
      <c r="A42" s="22" t="s">
        <v>190</v>
      </c>
      <c r="H42" t="s">
        <v>59</v>
      </c>
      <c r="K42" s="73" t="s">
        <v>40</v>
      </c>
      <c r="L42" s="72" t="s">
        <v>290</v>
      </c>
      <c r="M42" s="72" t="s">
        <v>412</v>
      </c>
      <c r="N42" s="22"/>
      <c r="O42" s="73" t="s">
        <v>46</v>
      </c>
      <c r="P42" s="73" t="s">
        <v>46</v>
      </c>
      <c r="Q42" s="22"/>
      <c r="R42" s="76" t="s">
        <v>46</v>
      </c>
      <c r="S42" s="76" t="s">
        <v>46</v>
      </c>
      <c r="T42" s="76" t="s">
        <v>46</v>
      </c>
      <c r="U42" s="76" t="s">
        <v>46</v>
      </c>
      <c r="V42" s="76" t="s">
        <v>241</v>
      </c>
      <c r="W42" s="76"/>
      <c r="X42" s="73" t="s">
        <v>129</v>
      </c>
      <c r="Y42" s="76" t="s">
        <v>232</v>
      </c>
      <c r="Z42" s="76" t="s">
        <v>136</v>
      </c>
      <c r="AA42" s="76" t="s">
        <v>187</v>
      </c>
      <c r="AB42" s="76" t="s">
        <v>223</v>
      </c>
      <c r="AC42" s="76" t="s">
        <v>223</v>
      </c>
      <c r="AD42" s="76" t="s">
        <v>223</v>
      </c>
      <c r="AE42" s="76" t="s">
        <v>223</v>
      </c>
      <c r="AF42" s="76" t="s">
        <v>223</v>
      </c>
      <c r="AG42" s="76" t="s">
        <v>223</v>
      </c>
      <c r="AH42" s="76" t="s">
        <v>223</v>
      </c>
      <c r="AI42" s="76"/>
      <c r="AJ42" s="76"/>
      <c r="AK42" s="76" t="s">
        <v>223</v>
      </c>
    </row>
    <row r="43" spans="1:96" x14ac:dyDescent="0.25">
      <c r="A43" s="22" t="s">
        <v>100</v>
      </c>
      <c r="H43" t="s">
        <v>60</v>
      </c>
      <c r="K43" s="74" t="s">
        <v>147</v>
      </c>
      <c r="L43" s="72" t="s">
        <v>291</v>
      </c>
      <c r="M43" s="72" t="s">
        <v>413</v>
      </c>
      <c r="N43" s="22"/>
      <c r="O43" s="74" t="s">
        <v>47</v>
      </c>
      <c r="P43" s="74" t="s">
        <v>305</v>
      </c>
      <c r="Q43" s="22"/>
      <c r="R43" s="76" t="s">
        <v>47</v>
      </c>
      <c r="S43" s="76" t="s">
        <v>47</v>
      </c>
      <c r="T43" s="76" t="s">
        <v>47</v>
      </c>
      <c r="U43" s="76" t="s">
        <v>47</v>
      </c>
      <c r="V43" s="76" t="s">
        <v>187</v>
      </c>
      <c r="W43" s="76"/>
      <c r="X43" s="74" t="s">
        <v>130</v>
      </c>
      <c r="Y43" s="76" t="s">
        <v>187</v>
      </c>
      <c r="Z43" s="76" t="s">
        <v>183</v>
      </c>
      <c r="AA43" s="76"/>
      <c r="AB43" s="76" t="s">
        <v>224</v>
      </c>
      <c r="AC43" s="76" t="s">
        <v>224</v>
      </c>
      <c r="AD43" s="76" t="s">
        <v>224</v>
      </c>
      <c r="AE43" s="76" t="s">
        <v>224</v>
      </c>
      <c r="AF43" s="76" t="s">
        <v>224</v>
      </c>
      <c r="AG43" s="76" t="s">
        <v>224</v>
      </c>
      <c r="AH43" s="76" t="s">
        <v>224</v>
      </c>
      <c r="AI43" s="76"/>
      <c r="AJ43" s="76"/>
      <c r="AK43" s="76" t="s">
        <v>224</v>
      </c>
    </row>
    <row r="44" spans="1:96" x14ac:dyDescent="0.25">
      <c r="A44" s="1"/>
      <c r="H44" t="s">
        <v>61</v>
      </c>
      <c r="K44" s="73" t="s">
        <v>41</v>
      </c>
      <c r="L44" s="72" t="s">
        <v>41</v>
      </c>
      <c r="M44" s="72" t="s">
        <v>414</v>
      </c>
      <c r="N44" s="22"/>
      <c r="O44" s="73" t="s">
        <v>134</v>
      </c>
      <c r="P44" s="73" t="s">
        <v>306</v>
      </c>
      <c r="Q44" s="22"/>
      <c r="R44" s="76" t="s">
        <v>134</v>
      </c>
      <c r="S44" s="76" t="s">
        <v>134</v>
      </c>
      <c r="T44" s="76" t="s">
        <v>134</v>
      </c>
      <c r="U44" s="76" t="s">
        <v>134</v>
      </c>
      <c r="V44" s="76"/>
      <c r="W44" s="76"/>
      <c r="X44" s="73" t="s">
        <v>131</v>
      </c>
      <c r="Y44" s="76"/>
      <c r="Z44" s="76" t="s">
        <v>184</v>
      </c>
      <c r="AA44" s="76"/>
      <c r="AB44" s="76" t="s">
        <v>225</v>
      </c>
      <c r="AC44" s="76" t="s">
        <v>225</v>
      </c>
      <c r="AD44" s="76" t="s">
        <v>225</v>
      </c>
      <c r="AE44" s="76" t="s">
        <v>225</v>
      </c>
      <c r="AF44" s="76" t="s">
        <v>225</v>
      </c>
      <c r="AG44" s="76" t="s">
        <v>225</v>
      </c>
      <c r="AH44" s="76" t="s">
        <v>225</v>
      </c>
      <c r="AI44" s="76"/>
      <c r="AJ44" s="76"/>
      <c r="AK44" s="76" t="s">
        <v>225</v>
      </c>
    </row>
    <row r="45" spans="1:96" x14ac:dyDescent="0.25">
      <c r="A45" s="9" t="s">
        <v>153</v>
      </c>
      <c r="H45" t="s">
        <v>62</v>
      </c>
      <c r="K45" s="74" t="s">
        <v>42</v>
      </c>
      <c r="L45" s="75" t="s">
        <v>292</v>
      </c>
      <c r="M45" s="75" t="s">
        <v>415</v>
      </c>
      <c r="N45" s="22"/>
      <c r="O45" s="74" t="s">
        <v>51</v>
      </c>
      <c r="P45" s="74" t="s">
        <v>356</v>
      </c>
      <c r="Q45" s="22"/>
      <c r="R45" s="76" t="s">
        <v>51</v>
      </c>
      <c r="S45" s="76" t="s">
        <v>51</v>
      </c>
      <c r="T45" s="76" t="s">
        <v>51</v>
      </c>
      <c r="U45" s="76" t="s">
        <v>51</v>
      </c>
      <c r="V45" s="76"/>
      <c r="W45" s="76"/>
      <c r="X45" s="74" t="s">
        <v>132</v>
      </c>
      <c r="Y45" s="76"/>
      <c r="Z45" s="76" t="s">
        <v>187</v>
      </c>
      <c r="AA45" s="76"/>
      <c r="AB45" s="76" t="s">
        <v>127</v>
      </c>
      <c r="AC45" s="76" t="s">
        <v>127</v>
      </c>
      <c r="AD45" s="76" t="s">
        <v>127</v>
      </c>
      <c r="AE45" s="76" t="s">
        <v>127</v>
      </c>
      <c r="AF45" s="76" t="s">
        <v>127</v>
      </c>
      <c r="AG45" s="76" t="s">
        <v>127</v>
      </c>
      <c r="AH45" s="76" t="s">
        <v>127</v>
      </c>
      <c r="AI45" s="76"/>
      <c r="AJ45" s="76"/>
      <c r="AK45" s="76" t="s">
        <v>127</v>
      </c>
    </row>
    <row r="46" spans="1:96" x14ac:dyDescent="0.25">
      <c r="A46" t="s">
        <v>154</v>
      </c>
      <c r="H46" t="s">
        <v>63</v>
      </c>
      <c r="K46" s="74" t="s">
        <v>406</v>
      </c>
      <c r="L46" s="75" t="s">
        <v>407</v>
      </c>
      <c r="M46" s="75" t="s">
        <v>416</v>
      </c>
      <c r="N46" s="22"/>
      <c r="O46" s="73" t="s">
        <v>50</v>
      </c>
      <c r="P46" s="73" t="s">
        <v>307</v>
      </c>
      <c r="Q46" s="22"/>
      <c r="R46" s="76" t="s">
        <v>50</v>
      </c>
      <c r="S46" s="76" t="s">
        <v>50</v>
      </c>
      <c r="T46" s="76" t="s">
        <v>50</v>
      </c>
      <c r="U46" s="76" t="s">
        <v>50</v>
      </c>
      <c r="V46" s="76"/>
      <c r="W46" s="76"/>
      <c r="X46" s="73" t="s">
        <v>133</v>
      </c>
      <c r="Y46" s="76"/>
      <c r="Z46" s="76"/>
      <c r="AA46" s="76"/>
      <c r="AB46" s="76"/>
      <c r="AC46" s="76"/>
      <c r="AD46" s="76"/>
      <c r="AE46" s="76"/>
      <c r="AF46" s="76"/>
      <c r="AG46" s="76"/>
      <c r="AH46" s="76"/>
      <c r="AI46" s="76"/>
      <c r="AJ46" s="76"/>
      <c r="AK46" s="76"/>
    </row>
    <row r="47" spans="1:96" x14ac:dyDescent="0.25">
      <c r="A47" t="s">
        <v>90</v>
      </c>
      <c r="H47" t="s">
        <v>64</v>
      </c>
      <c r="K47" s="73" t="s">
        <v>22</v>
      </c>
      <c r="L47" s="75" t="s">
        <v>293</v>
      </c>
      <c r="M47" s="75" t="s">
        <v>417</v>
      </c>
      <c r="N47" s="22"/>
      <c r="O47" s="74" t="s">
        <v>52</v>
      </c>
      <c r="P47" s="74" t="s">
        <v>308</v>
      </c>
      <c r="Q47" s="22"/>
      <c r="R47" s="76" t="s">
        <v>52</v>
      </c>
      <c r="S47" s="76" t="s">
        <v>52</v>
      </c>
      <c r="T47" s="76" t="s">
        <v>52</v>
      </c>
      <c r="U47" s="76" t="s">
        <v>52</v>
      </c>
      <c r="V47" s="76"/>
      <c r="W47" s="76"/>
      <c r="X47" s="76" t="s">
        <v>180</v>
      </c>
      <c r="Y47" s="76"/>
      <c r="Z47" s="76"/>
      <c r="AA47" s="76"/>
      <c r="AB47" s="76"/>
      <c r="AC47" s="76"/>
      <c r="AD47" s="76"/>
      <c r="AE47" s="76"/>
      <c r="AF47" s="76"/>
      <c r="AG47" s="76"/>
      <c r="AH47" s="76"/>
      <c r="AI47" s="76"/>
      <c r="AJ47" s="76"/>
      <c r="AK47" s="76"/>
    </row>
    <row r="48" spans="1:96" x14ac:dyDescent="0.25">
      <c r="A48" t="s">
        <v>91</v>
      </c>
      <c r="H48" t="s">
        <v>65</v>
      </c>
      <c r="K48" s="74" t="s">
        <v>165</v>
      </c>
      <c r="L48" s="75" t="s">
        <v>294</v>
      </c>
      <c r="M48" s="75" t="s">
        <v>418</v>
      </c>
      <c r="N48" s="22"/>
      <c r="O48" s="73" t="s">
        <v>53</v>
      </c>
      <c r="P48" s="73" t="s">
        <v>309</v>
      </c>
      <c r="Q48" s="22"/>
      <c r="R48" s="76" t="s">
        <v>53</v>
      </c>
      <c r="S48" s="76" t="s">
        <v>53</v>
      </c>
      <c r="T48" s="76" t="s">
        <v>53</v>
      </c>
      <c r="U48" s="76" t="s">
        <v>53</v>
      </c>
      <c r="V48" s="76"/>
      <c r="W48" s="76"/>
      <c r="X48" s="76" t="s">
        <v>181</v>
      </c>
      <c r="Y48" s="76"/>
      <c r="Z48" s="76"/>
      <c r="AA48" s="76"/>
      <c r="AB48" s="76"/>
      <c r="AC48" s="76"/>
      <c r="AD48" s="76"/>
      <c r="AE48" s="76"/>
      <c r="AF48" s="76"/>
      <c r="AG48" s="76"/>
      <c r="AH48" s="76"/>
      <c r="AI48" s="76"/>
      <c r="AJ48" s="76"/>
      <c r="AK48" s="76"/>
    </row>
    <row r="49" spans="8:37" x14ac:dyDescent="0.25">
      <c r="H49" t="s">
        <v>66</v>
      </c>
      <c r="K49" s="73" t="s">
        <v>166</v>
      </c>
      <c r="L49" s="72" t="s">
        <v>295</v>
      </c>
      <c r="M49" s="72" t="s">
        <v>419</v>
      </c>
      <c r="N49" s="22"/>
      <c r="O49" s="74" t="s">
        <v>54</v>
      </c>
      <c r="P49" s="74" t="s">
        <v>310</v>
      </c>
      <c r="Q49" s="22"/>
      <c r="R49" s="76" t="s">
        <v>66</v>
      </c>
      <c r="S49" s="76" t="s">
        <v>66</v>
      </c>
      <c r="T49" s="76" t="s">
        <v>66</v>
      </c>
      <c r="U49" s="76" t="s">
        <v>66</v>
      </c>
      <c r="V49" s="76"/>
      <c r="W49" s="76"/>
      <c r="X49" s="76" t="s">
        <v>237</v>
      </c>
      <c r="Y49" s="76"/>
      <c r="Z49" s="76"/>
      <c r="AA49" s="76"/>
      <c r="AB49" s="76"/>
      <c r="AC49" s="76"/>
      <c r="AD49" s="76"/>
      <c r="AE49" s="76"/>
      <c r="AF49" s="76"/>
      <c r="AG49" s="76"/>
      <c r="AH49" s="76"/>
      <c r="AI49" s="76"/>
      <c r="AJ49" s="76"/>
      <c r="AK49" s="76"/>
    </row>
    <row r="50" spans="8:37" x14ac:dyDescent="0.25">
      <c r="H50" t="s">
        <v>67</v>
      </c>
      <c r="K50" s="74" t="s">
        <v>167</v>
      </c>
      <c r="L50" s="75" t="s">
        <v>296</v>
      </c>
      <c r="M50" s="75" t="s">
        <v>420</v>
      </c>
      <c r="N50" s="22"/>
      <c r="O50" s="73" t="s">
        <v>56</v>
      </c>
      <c r="P50" s="73" t="s">
        <v>311</v>
      </c>
      <c r="Q50" s="22"/>
      <c r="R50" s="76" t="s">
        <v>67</v>
      </c>
      <c r="S50" s="76" t="s">
        <v>67</v>
      </c>
      <c r="T50" s="76" t="s">
        <v>67</v>
      </c>
      <c r="U50" s="76" t="s">
        <v>67</v>
      </c>
      <c r="V50" s="76"/>
      <c r="W50" s="76"/>
      <c r="X50" s="76" t="s">
        <v>187</v>
      </c>
      <c r="Y50" s="76"/>
      <c r="Z50" s="76"/>
      <c r="AA50" s="76"/>
      <c r="AB50" s="76"/>
      <c r="AC50" s="76"/>
      <c r="AD50" s="76"/>
      <c r="AE50" s="76"/>
      <c r="AF50" s="76"/>
      <c r="AG50" s="76"/>
      <c r="AH50" s="76"/>
      <c r="AI50" s="76"/>
      <c r="AJ50" s="76"/>
      <c r="AK50" s="76"/>
    </row>
    <row r="51" spans="8:37" x14ac:dyDescent="0.25">
      <c r="H51" t="s">
        <v>68</v>
      </c>
      <c r="K51" s="73" t="s">
        <v>168</v>
      </c>
      <c r="L51" s="72" t="s">
        <v>297</v>
      </c>
      <c r="M51" s="72" t="s">
        <v>421</v>
      </c>
      <c r="N51" s="22"/>
      <c r="O51" s="74" t="s">
        <v>57</v>
      </c>
      <c r="P51" s="74" t="s">
        <v>312</v>
      </c>
      <c r="Q51" s="22"/>
      <c r="R51" s="76" t="s">
        <v>68</v>
      </c>
      <c r="S51" s="76" t="s">
        <v>68</v>
      </c>
      <c r="T51" s="76" t="s">
        <v>68</v>
      </c>
      <c r="U51" s="76" t="s">
        <v>68</v>
      </c>
      <c r="V51" s="76"/>
      <c r="W51" s="76"/>
      <c r="X51" s="76"/>
      <c r="Y51" s="76"/>
      <c r="Z51" s="76"/>
      <c r="AA51" s="76"/>
      <c r="AB51" s="76"/>
      <c r="AC51" s="76"/>
      <c r="AD51" s="76"/>
      <c r="AE51" s="76"/>
      <c r="AF51" s="76"/>
      <c r="AG51" s="76"/>
      <c r="AH51" s="76"/>
      <c r="AI51" s="76"/>
      <c r="AJ51" s="76"/>
      <c r="AK51" s="76"/>
    </row>
    <row r="52" spans="8:37" x14ac:dyDescent="0.25">
      <c r="H52" t="s">
        <v>116</v>
      </c>
      <c r="K52" s="74" t="s">
        <v>148</v>
      </c>
      <c r="L52" s="72" t="s">
        <v>298</v>
      </c>
      <c r="M52" s="72" t="s">
        <v>422</v>
      </c>
      <c r="N52" s="22"/>
      <c r="O52" s="73" t="s">
        <v>55</v>
      </c>
      <c r="P52" s="73" t="s">
        <v>313</v>
      </c>
      <c r="Q52" s="22"/>
      <c r="R52" s="76" t="s">
        <v>116</v>
      </c>
      <c r="S52" s="76" t="s">
        <v>116</v>
      </c>
      <c r="T52" s="76" t="s">
        <v>116</v>
      </c>
      <c r="U52" s="76" t="s">
        <v>116</v>
      </c>
      <c r="V52" s="76"/>
      <c r="W52" s="76"/>
      <c r="X52" s="76"/>
      <c r="Y52" s="76"/>
      <c r="Z52" s="76"/>
      <c r="AA52" s="76"/>
      <c r="AB52" s="76"/>
      <c r="AC52" s="76"/>
      <c r="AD52" s="76"/>
      <c r="AE52" s="76"/>
      <c r="AF52" s="76"/>
      <c r="AG52" s="76"/>
      <c r="AH52" s="76"/>
      <c r="AI52" s="76"/>
      <c r="AJ52" s="76"/>
      <c r="AK52" s="76"/>
    </row>
    <row r="53" spans="8:37" x14ac:dyDescent="0.25">
      <c r="H53" t="s">
        <v>69</v>
      </c>
      <c r="K53" s="73" t="s">
        <v>246</v>
      </c>
      <c r="L53" s="73" t="s">
        <v>436</v>
      </c>
      <c r="M53" s="73" t="s">
        <v>438</v>
      </c>
      <c r="N53" s="22"/>
      <c r="O53" s="74" t="s">
        <v>58</v>
      </c>
      <c r="P53" s="74" t="s">
        <v>427</v>
      </c>
      <c r="Q53" s="22"/>
      <c r="R53" s="76" t="s">
        <v>69</v>
      </c>
      <c r="S53" s="76" t="s">
        <v>69</v>
      </c>
      <c r="T53" s="76" t="s">
        <v>69</v>
      </c>
      <c r="U53" s="76" t="s">
        <v>69</v>
      </c>
      <c r="V53" s="76"/>
      <c r="W53" s="76"/>
      <c r="X53" s="76"/>
      <c r="Y53" s="76"/>
      <c r="Z53" s="76"/>
      <c r="AA53" s="76"/>
      <c r="AB53" s="76"/>
      <c r="AC53" s="76"/>
      <c r="AD53" s="76"/>
      <c r="AE53" s="76"/>
      <c r="AF53" s="76"/>
      <c r="AG53" s="76"/>
      <c r="AH53" s="76"/>
      <c r="AI53" s="76"/>
      <c r="AJ53" s="76"/>
      <c r="AK53" s="76"/>
    </row>
    <row r="54" spans="8:37" x14ac:dyDescent="0.25">
      <c r="H54" t="s">
        <v>70</v>
      </c>
      <c r="K54" s="74" t="s">
        <v>247</v>
      </c>
      <c r="L54" s="74" t="s">
        <v>437</v>
      </c>
      <c r="M54" s="74" t="s">
        <v>439</v>
      </c>
      <c r="N54" s="22"/>
      <c r="O54" s="73" t="s">
        <v>59</v>
      </c>
      <c r="P54" s="73" t="s">
        <v>428</v>
      </c>
      <c r="Q54" s="22"/>
      <c r="R54" s="76" t="s">
        <v>70</v>
      </c>
      <c r="S54" s="76" t="s">
        <v>70</v>
      </c>
      <c r="T54" s="76" t="s">
        <v>70</v>
      </c>
      <c r="U54" s="76" t="s">
        <v>70</v>
      </c>
      <c r="V54" s="76"/>
      <c r="W54" s="76"/>
      <c r="X54" s="76"/>
      <c r="Y54" s="76"/>
      <c r="Z54" s="76"/>
      <c r="AA54" s="76"/>
      <c r="AB54" s="76"/>
      <c r="AC54" s="76"/>
      <c r="AD54" s="76"/>
      <c r="AE54" s="76"/>
      <c r="AF54" s="76"/>
      <c r="AG54" s="76"/>
      <c r="AH54" s="76"/>
      <c r="AI54" s="76"/>
      <c r="AJ54" s="76"/>
      <c r="AK54" s="76"/>
    </row>
    <row r="55" spans="8:37" x14ac:dyDescent="0.25">
      <c r="H55" t="s">
        <v>117</v>
      </c>
      <c r="K55" s="73" t="s">
        <v>149</v>
      </c>
      <c r="L55" s="73" t="s">
        <v>299</v>
      </c>
      <c r="M55" s="73" t="s">
        <v>423</v>
      </c>
      <c r="N55" s="22"/>
      <c r="O55" s="74" t="s">
        <v>60</v>
      </c>
      <c r="P55" s="74" t="s">
        <v>429</v>
      </c>
      <c r="Q55" s="22"/>
      <c r="R55" s="76" t="s">
        <v>117</v>
      </c>
      <c r="S55" s="76" t="s">
        <v>117</v>
      </c>
      <c r="T55" s="76" t="s">
        <v>117</v>
      </c>
      <c r="U55" s="76" t="s">
        <v>117</v>
      </c>
      <c r="V55" s="76"/>
      <c r="W55" s="76"/>
      <c r="X55" s="76"/>
      <c r="Y55" s="76"/>
      <c r="Z55" s="76"/>
      <c r="AA55" s="76"/>
      <c r="AB55" s="76"/>
      <c r="AC55" s="76"/>
      <c r="AD55" s="76"/>
      <c r="AE55" s="76"/>
      <c r="AF55" s="76"/>
      <c r="AG55" s="76"/>
      <c r="AH55" s="76"/>
      <c r="AI55" s="76"/>
      <c r="AJ55" s="76"/>
      <c r="AK55" s="76"/>
    </row>
    <row r="56" spans="8:37" x14ac:dyDescent="0.25">
      <c r="H56" t="s">
        <v>118</v>
      </c>
      <c r="K56" s="74" t="s">
        <v>150</v>
      </c>
      <c r="L56" s="74" t="s">
        <v>300</v>
      </c>
      <c r="M56" s="74" t="s">
        <v>424</v>
      </c>
      <c r="N56" s="22"/>
      <c r="O56" s="73" t="s">
        <v>61</v>
      </c>
      <c r="P56" s="73" t="s">
        <v>314</v>
      </c>
      <c r="Q56" s="22"/>
      <c r="R56" s="76" t="s">
        <v>118</v>
      </c>
      <c r="S56" s="76" t="s">
        <v>118</v>
      </c>
      <c r="T56" s="76" t="s">
        <v>118</v>
      </c>
      <c r="U56" s="76" t="s">
        <v>118</v>
      </c>
      <c r="V56" s="76"/>
      <c r="W56" s="76"/>
      <c r="X56" s="76"/>
      <c r="Y56" s="76"/>
      <c r="Z56" s="76"/>
      <c r="AA56" s="76"/>
      <c r="AB56" s="76"/>
      <c r="AC56" s="76"/>
      <c r="AD56" s="76"/>
      <c r="AE56" s="76"/>
      <c r="AF56" s="76"/>
      <c r="AG56" s="76"/>
      <c r="AH56" s="76"/>
      <c r="AI56" s="76"/>
      <c r="AJ56" s="76"/>
      <c r="AK56" s="76"/>
    </row>
    <row r="57" spans="8:37" x14ac:dyDescent="0.25">
      <c r="H57" t="s">
        <v>119</v>
      </c>
      <c r="K57" s="73" t="s">
        <v>426</v>
      </c>
      <c r="L57" s="73" t="s">
        <v>434</v>
      </c>
      <c r="M57" s="73" t="s">
        <v>435</v>
      </c>
      <c r="N57" s="22"/>
      <c r="O57" s="74" t="s">
        <v>62</v>
      </c>
      <c r="P57" s="74" t="s">
        <v>357</v>
      </c>
      <c r="Q57" s="22"/>
      <c r="R57" s="76" t="s">
        <v>119</v>
      </c>
      <c r="S57" s="76" t="s">
        <v>119</v>
      </c>
      <c r="T57" s="76" t="s">
        <v>119</v>
      </c>
      <c r="U57" s="76" t="s">
        <v>119</v>
      </c>
      <c r="V57" s="76"/>
      <c r="W57" s="76"/>
      <c r="X57" s="76"/>
      <c r="Y57" s="76"/>
      <c r="Z57" s="76"/>
      <c r="AA57" s="76"/>
      <c r="AB57" s="76"/>
      <c r="AC57" s="76"/>
      <c r="AD57" s="76"/>
      <c r="AE57" s="76"/>
      <c r="AF57" s="76"/>
      <c r="AG57" s="76"/>
      <c r="AH57" s="76"/>
      <c r="AI57" s="76"/>
      <c r="AJ57" s="76"/>
      <c r="AK57" s="76"/>
    </row>
    <row r="58" spans="8:37" x14ac:dyDescent="0.25">
      <c r="H58" t="s">
        <v>120</v>
      </c>
      <c r="N58" s="22"/>
      <c r="O58" s="73" t="s">
        <v>63</v>
      </c>
      <c r="P58" s="73" t="s">
        <v>315</v>
      </c>
      <c r="Q58" s="22"/>
      <c r="R58" s="76" t="s">
        <v>120</v>
      </c>
      <c r="S58" s="76" t="s">
        <v>120</v>
      </c>
      <c r="T58" s="76" t="s">
        <v>120</v>
      </c>
      <c r="U58" s="76" t="s">
        <v>120</v>
      </c>
      <c r="V58" s="76"/>
      <c r="W58" s="76"/>
      <c r="X58" s="76"/>
      <c r="Y58" s="76"/>
      <c r="Z58" s="76"/>
      <c r="AA58" s="76"/>
      <c r="AB58" s="76"/>
      <c r="AC58" s="76"/>
      <c r="AD58" s="76"/>
      <c r="AE58" s="76"/>
      <c r="AF58" s="76"/>
      <c r="AG58" s="76"/>
      <c r="AH58" s="76"/>
      <c r="AI58" s="76"/>
      <c r="AJ58" s="76"/>
      <c r="AK58" s="76"/>
    </row>
    <row r="59" spans="8:37" x14ac:dyDescent="0.25">
      <c r="H59" t="s">
        <v>121</v>
      </c>
      <c r="K59" s="76" t="s">
        <v>254</v>
      </c>
      <c r="L59" s="76" t="s">
        <v>256</v>
      </c>
      <c r="N59" s="22"/>
      <c r="O59" s="74" t="s">
        <v>64</v>
      </c>
      <c r="P59" s="74" t="s">
        <v>316</v>
      </c>
      <c r="Q59" s="22"/>
      <c r="R59" s="76" t="s">
        <v>121</v>
      </c>
      <c r="S59" s="76" t="s">
        <v>121</v>
      </c>
      <c r="T59" s="76" t="s">
        <v>121</v>
      </c>
      <c r="U59" s="76" t="s">
        <v>121</v>
      </c>
      <c r="V59" s="76"/>
      <c r="W59" s="76"/>
      <c r="X59" s="76"/>
      <c r="Y59" s="76"/>
      <c r="Z59" s="76"/>
      <c r="AA59" s="76"/>
      <c r="AB59" s="76"/>
      <c r="AC59" s="76"/>
      <c r="AD59" s="76"/>
      <c r="AE59" s="76"/>
      <c r="AF59" s="76"/>
      <c r="AG59" s="76"/>
      <c r="AH59" s="76"/>
      <c r="AI59" s="76"/>
      <c r="AJ59" s="76"/>
      <c r="AK59" s="76"/>
    </row>
    <row r="60" spans="8:37" x14ac:dyDescent="0.25">
      <c r="H60" t="s">
        <v>122</v>
      </c>
      <c r="K60" s="76" t="s">
        <v>384</v>
      </c>
      <c r="L60" s="76" t="s">
        <v>388</v>
      </c>
      <c r="N60" s="22"/>
      <c r="O60" s="73" t="s">
        <v>65</v>
      </c>
      <c r="P60" s="73" t="s">
        <v>317</v>
      </c>
      <c r="Q60" s="22"/>
      <c r="R60" s="76" t="s">
        <v>122</v>
      </c>
      <c r="S60" s="76" t="s">
        <v>122</v>
      </c>
      <c r="T60" s="76" t="s">
        <v>122</v>
      </c>
      <c r="U60" s="76" t="s">
        <v>122</v>
      </c>
      <c r="V60" s="76"/>
      <c r="W60" s="76"/>
      <c r="X60" s="76"/>
      <c r="Y60" s="76"/>
      <c r="Z60" s="76"/>
      <c r="AA60" s="76"/>
      <c r="AB60" s="76"/>
      <c r="AC60" s="76"/>
      <c r="AD60" s="76"/>
      <c r="AE60" s="76"/>
      <c r="AF60" s="76"/>
      <c r="AG60" s="76"/>
      <c r="AH60" s="76"/>
      <c r="AI60" s="76"/>
      <c r="AJ60" s="76"/>
      <c r="AK60" s="76"/>
    </row>
    <row r="61" spans="8:37" x14ac:dyDescent="0.25">
      <c r="H61" t="s">
        <v>123</v>
      </c>
      <c r="K61" s="76" t="s">
        <v>385</v>
      </c>
      <c r="L61" s="76" t="s">
        <v>389</v>
      </c>
      <c r="N61" s="22"/>
      <c r="O61" s="74" t="s">
        <v>66</v>
      </c>
      <c r="P61" s="74" t="s">
        <v>358</v>
      </c>
      <c r="Q61" s="22"/>
      <c r="R61" s="76" t="s">
        <v>123</v>
      </c>
      <c r="S61" s="76" t="s">
        <v>123</v>
      </c>
      <c r="T61" s="76" t="s">
        <v>123</v>
      </c>
      <c r="U61" s="76" t="s">
        <v>123</v>
      </c>
      <c r="V61" s="76"/>
      <c r="W61" s="76"/>
      <c r="X61" s="76"/>
      <c r="Y61" s="76"/>
      <c r="Z61" s="76"/>
      <c r="AA61" s="76"/>
      <c r="AB61" s="76"/>
      <c r="AC61" s="76"/>
      <c r="AD61" s="76"/>
      <c r="AE61" s="76"/>
      <c r="AF61" s="76"/>
      <c r="AG61" s="76"/>
      <c r="AH61" s="76"/>
      <c r="AI61" s="76"/>
      <c r="AJ61" s="76"/>
      <c r="AK61" s="76"/>
    </row>
    <row r="62" spans="8:37" x14ac:dyDescent="0.25">
      <c r="H62" t="s">
        <v>124</v>
      </c>
      <c r="K62" s="76" t="s">
        <v>386</v>
      </c>
      <c r="L62" s="76" t="s">
        <v>390</v>
      </c>
      <c r="N62" s="22"/>
      <c r="O62" s="73" t="s">
        <v>67</v>
      </c>
      <c r="P62" s="73" t="s">
        <v>359</v>
      </c>
      <c r="Q62" s="22"/>
      <c r="R62" s="76" t="s">
        <v>124</v>
      </c>
      <c r="S62" s="76" t="s">
        <v>124</v>
      </c>
      <c r="T62" s="76" t="s">
        <v>124</v>
      </c>
      <c r="U62" s="76" t="s">
        <v>124</v>
      </c>
      <c r="V62" s="76"/>
      <c r="W62" s="76"/>
      <c r="X62" s="76"/>
      <c r="Y62" s="76"/>
      <c r="Z62" s="76"/>
      <c r="AA62" s="76"/>
      <c r="AB62" s="76"/>
      <c r="AC62" s="76"/>
      <c r="AD62" s="76"/>
      <c r="AE62" s="76"/>
      <c r="AF62" s="76"/>
      <c r="AG62" s="76"/>
      <c r="AH62" s="76"/>
      <c r="AI62" s="76"/>
      <c r="AJ62" s="76"/>
      <c r="AK62" s="76"/>
    </row>
    <row r="63" spans="8:37" x14ac:dyDescent="0.25">
      <c r="H63" t="s">
        <v>125</v>
      </c>
      <c r="K63" s="76" t="s">
        <v>387</v>
      </c>
      <c r="L63" s="76" t="s">
        <v>402</v>
      </c>
      <c r="N63" s="22"/>
      <c r="O63" s="74" t="s">
        <v>68</v>
      </c>
      <c r="P63" s="74" t="s">
        <v>360</v>
      </c>
      <c r="Q63" s="22"/>
      <c r="R63" s="76" t="s">
        <v>125</v>
      </c>
      <c r="S63" s="76" t="s">
        <v>125</v>
      </c>
      <c r="T63" s="76" t="s">
        <v>125</v>
      </c>
      <c r="U63" s="76" t="s">
        <v>125</v>
      </c>
      <c r="V63" s="76"/>
      <c r="W63" s="76"/>
      <c r="X63" s="76"/>
      <c r="Y63" s="76"/>
      <c r="Z63" s="76"/>
      <c r="AA63" s="76"/>
      <c r="AB63" s="76"/>
      <c r="AC63" s="76"/>
      <c r="AD63" s="76"/>
      <c r="AE63" s="76"/>
      <c r="AF63" s="76"/>
      <c r="AG63" s="76"/>
      <c r="AH63" s="76"/>
      <c r="AI63" s="76"/>
      <c r="AJ63" s="76"/>
      <c r="AK63" s="76"/>
    </row>
    <row r="64" spans="8:37" x14ac:dyDescent="0.25">
      <c r="H64" t="s">
        <v>126</v>
      </c>
      <c r="K64" s="76" t="s">
        <v>393</v>
      </c>
      <c r="L64" s="76" t="s">
        <v>403</v>
      </c>
      <c r="N64" s="22"/>
      <c r="O64" s="73" t="s">
        <v>116</v>
      </c>
      <c r="P64" s="73" t="s">
        <v>318</v>
      </c>
      <c r="Q64" s="22"/>
      <c r="R64" s="76" t="s">
        <v>126</v>
      </c>
      <c r="S64" s="76" t="s">
        <v>126</v>
      </c>
      <c r="T64" s="76" t="s">
        <v>126</v>
      </c>
      <c r="U64" s="76" t="s">
        <v>126</v>
      </c>
      <c r="V64" s="76"/>
      <c r="W64" s="76"/>
      <c r="X64" s="76"/>
      <c r="Y64" s="76"/>
      <c r="Z64" s="76"/>
      <c r="AA64" s="76"/>
      <c r="AB64" s="76"/>
      <c r="AC64" s="76"/>
      <c r="AD64" s="76"/>
      <c r="AE64" s="76"/>
      <c r="AF64" s="76"/>
      <c r="AG64" s="76"/>
      <c r="AH64" s="76"/>
      <c r="AI64" s="76"/>
      <c r="AJ64" s="76"/>
      <c r="AK64" s="76"/>
    </row>
    <row r="65" spans="8:37" x14ac:dyDescent="0.25">
      <c r="H65" t="s">
        <v>128</v>
      </c>
      <c r="K65" s="76" t="s">
        <v>392</v>
      </c>
      <c r="L65" s="76" t="s">
        <v>404</v>
      </c>
      <c r="N65" s="22"/>
      <c r="O65" s="74" t="s">
        <v>69</v>
      </c>
      <c r="P65" s="74" t="s">
        <v>319</v>
      </c>
      <c r="Q65" s="22"/>
      <c r="R65" s="76" t="s">
        <v>174</v>
      </c>
      <c r="S65" s="76" t="s">
        <v>174</v>
      </c>
      <c r="T65" s="76" t="s">
        <v>174</v>
      </c>
      <c r="U65" s="76" t="s">
        <v>174</v>
      </c>
      <c r="V65" s="76"/>
      <c r="W65" s="76"/>
      <c r="X65" s="76"/>
      <c r="Y65" s="76"/>
      <c r="Z65" s="76"/>
      <c r="AA65" s="76"/>
      <c r="AB65" s="76"/>
      <c r="AC65" s="76"/>
      <c r="AD65" s="76"/>
      <c r="AE65" s="76"/>
      <c r="AF65" s="76"/>
      <c r="AG65" s="76"/>
      <c r="AH65" s="76"/>
      <c r="AI65" s="76"/>
      <c r="AJ65" s="76"/>
      <c r="AK65" s="76"/>
    </row>
    <row r="66" spans="8:37" x14ac:dyDescent="0.25">
      <c r="H66" t="s">
        <v>129</v>
      </c>
      <c r="K66" s="76" t="s">
        <v>395</v>
      </c>
      <c r="L66" s="76" t="s">
        <v>405</v>
      </c>
      <c r="N66" s="22"/>
      <c r="O66" s="73" t="s">
        <v>70</v>
      </c>
      <c r="P66" s="73" t="s">
        <v>320</v>
      </c>
      <c r="Q66" s="22"/>
      <c r="R66" s="76" t="s">
        <v>231</v>
      </c>
      <c r="S66" s="76" t="s">
        <v>231</v>
      </c>
      <c r="T66" s="76" t="s">
        <v>231</v>
      </c>
      <c r="U66" s="76" t="s">
        <v>231</v>
      </c>
      <c r="V66" s="76"/>
      <c r="W66" s="76"/>
      <c r="X66" s="76"/>
      <c r="Y66" s="76"/>
      <c r="Z66" s="76"/>
      <c r="AA66" s="76"/>
      <c r="AB66" s="76"/>
      <c r="AC66" s="76"/>
      <c r="AD66" s="76"/>
      <c r="AE66" s="76"/>
      <c r="AF66" s="76"/>
      <c r="AG66" s="76"/>
      <c r="AH66" s="76"/>
      <c r="AI66" s="76"/>
      <c r="AJ66" s="76"/>
      <c r="AK66" s="76"/>
    </row>
    <row r="67" spans="8:37" x14ac:dyDescent="0.25">
      <c r="H67" t="s">
        <v>130</v>
      </c>
      <c r="K67" s="76" t="s">
        <v>391</v>
      </c>
      <c r="L67" s="76" t="s">
        <v>441</v>
      </c>
      <c r="N67" s="22"/>
      <c r="O67" s="74" t="s">
        <v>117</v>
      </c>
      <c r="P67" s="74" t="s">
        <v>366</v>
      </c>
      <c r="Q67" s="22"/>
      <c r="R67" s="76" t="s">
        <v>175</v>
      </c>
      <c r="S67" s="76" t="s">
        <v>175</v>
      </c>
      <c r="T67" s="76" t="s">
        <v>175</v>
      </c>
      <c r="U67" s="76" t="s">
        <v>175</v>
      </c>
      <c r="V67" s="76"/>
      <c r="W67" s="76"/>
      <c r="X67" s="76"/>
      <c r="Y67" s="76"/>
      <c r="Z67" s="76"/>
      <c r="AA67" s="76"/>
      <c r="AB67" s="76"/>
      <c r="AC67" s="76"/>
      <c r="AD67" s="76"/>
      <c r="AE67" s="76"/>
      <c r="AF67" s="76"/>
      <c r="AG67" s="76"/>
      <c r="AH67" s="76"/>
      <c r="AI67" s="76"/>
      <c r="AJ67" s="76"/>
      <c r="AK67" s="76"/>
    </row>
    <row r="68" spans="8:37" x14ac:dyDescent="0.25">
      <c r="H68" t="s">
        <v>131</v>
      </c>
      <c r="K68" s="76" t="s">
        <v>396</v>
      </c>
      <c r="N68" s="22"/>
      <c r="O68" s="73" t="s">
        <v>118</v>
      </c>
      <c r="P68" s="73" t="s">
        <v>367</v>
      </c>
      <c r="Q68" s="22"/>
      <c r="R68" s="76" t="s">
        <v>234</v>
      </c>
      <c r="S68" s="76" t="s">
        <v>234</v>
      </c>
      <c r="T68" s="76" t="s">
        <v>234</v>
      </c>
      <c r="U68" s="76" t="s">
        <v>234</v>
      </c>
      <c r="V68" s="76"/>
      <c r="W68" s="76"/>
      <c r="X68" s="76"/>
      <c r="Y68" s="76"/>
      <c r="Z68" s="76"/>
      <c r="AA68" s="76"/>
      <c r="AB68" s="76"/>
      <c r="AC68" s="76"/>
      <c r="AD68" s="76"/>
      <c r="AE68" s="76"/>
      <c r="AF68" s="76"/>
      <c r="AG68" s="76"/>
      <c r="AH68" s="76"/>
      <c r="AI68" s="76"/>
      <c r="AJ68" s="76"/>
      <c r="AK68" s="76"/>
    </row>
    <row r="69" spans="8:37" x14ac:dyDescent="0.25">
      <c r="H69" t="s">
        <v>132</v>
      </c>
      <c r="K69" s="76" t="s">
        <v>397</v>
      </c>
      <c r="N69" s="22"/>
      <c r="O69" s="74" t="s">
        <v>119</v>
      </c>
      <c r="P69" s="74" t="s">
        <v>368</v>
      </c>
      <c r="Q69" s="22"/>
      <c r="R69" s="76" t="s">
        <v>176</v>
      </c>
      <c r="S69" s="76" t="s">
        <v>176</v>
      </c>
      <c r="T69" s="76" t="s">
        <v>176</v>
      </c>
      <c r="U69" s="76" t="s">
        <v>176</v>
      </c>
      <c r="V69" s="76"/>
      <c r="W69" s="76"/>
      <c r="X69" s="76"/>
      <c r="Y69" s="76"/>
      <c r="Z69" s="76"/>
      <c r="AA69" s="76"/>
      <c r="AB69" s="76"/>
      <c r="AC69" s="76"/>
      <c r="AD69" s="76"/>
      <c r="AE69" s="76"/>
      <c r="AF69" s="76"/>
      <c r="AG69" s="76"/>
      <c r="AH69" s="76"/>
      <c r="AI69" s="76"/>
      <c r="AJ69" s="76"/>
      <c r="AK69" s="76"/>
    </row>
    <row r="70" spans="8:37" x14ac:dyDescent="0.25">
      <c r="H70" t="s">
        <v>133</v>
      </c>
      <c r="K70" s="76" t="s">
        <v>394</v>
      </c>
      <c r="N70" s="22"/>
      <c r="O70" s="73" t="s">
        <v>120</v>
      </c>
      <c r="P70" s="73" t="s">
        <v>369</v>
      </c>
      <c r="Q70" s="22"/>
      <c r="R70" s="76" t="s">
        <v>235</v>
      </c>
      <c r="S70" s="76" t="s">
        <v>235</v>
      </c>
      <c r="T70" s="76" t="s">
        <v>235</v>
      </c>
      <c r="U70" s="76" t="s">
        <v>235</v>
      </c>
      <c r="V70" s="76"/>
      <c r="W70" s="76"/>
      <c r="X70" s="76"/>
      <c r="Y70" s="76"/>
      <c r="Z70" s="76"/>
      <c r="AA70" s="76"/>
      <c r="AB70" s="76"/>
      <c r="AC70" s="76"/>
      <c r="AD70" s="76"/>
      <c r="AE70" s="76"/>
      <c r="AF70" s="76"/>
      <c r="AG70" s="76"/>
      <c r="AH70" s="76"/>
      <c r="AI70" s="76"/>
      <c r="AJ70" s="76"/>
      <c r="AK70" s="76"/>
    </row>
    <row r="71" spans="8:37" x14ac:dyDescent="0.25">
      <c r="H71" t="s">
        <v>104</v>
      </c>
      <c r="K71" s="76" t="s">
        <v>398</v>
      </c>
      <c r="N71" s="22"/>
      <c r="O71" s="74" t="s">
        <v>121</v>
      </c>
      <c r="P71" s="74" t="s">
        <v>370</v>
      </c>
      <c r="Q71" s="22"/>
      <c r="R71" s="76" t="s">
        <v>185</v>
      </c>
      <c r="S71" s="76" t="s">
        <v>185</v>
      </c>
      <c r="T71" s="76" t="s">
        <v>185</v>
      </c>
      <c r="U71" s="76" t="s">
        <v>185</v>
      </c>
      <c r="V71" s="76"/>
      <c r="W71" s="76"/>
      <c r="X71" s="76"/>
      <c r="Y71" s="76"/>
      <c r="Z71" s="76"/>
      <c r="AA71" s="76"/>
      <c r="AB71" s="76"/>
      <c r="AC71" s="76"/>
      <c r="AD71" s="76"/>
      <c r="AE71" s="76"/>
      <c r="AF71" s="76"/>
      <c r="AG71" s="76"/>
      <c r="AH71" s="76"/>
      <c r="AI71" s="76"/>
      <c r="AJ71" s="76"/>
      <c r="AK71" s="76"/>
    </row>
    <row r="72" spans="8:37" x14ac:dyDescent="0.25">
      <c r="H72" t="s">
        <v>103</v>
      </c>
      <c r="K72" s="76" t="s">
        <v>399</v>
      </c>
      <c r="N72" s="22"/>
      <c r="O72" s="73" t="s">
        <v>122</v>
      </c>
      <c r="P72" s="73" t="s">
        <v>371</v>
      </c>
      <c r="Q72" s="22"/>
      <c r="R72" s="76" t="s">
        <v>177</v>
      </c>
      <c r="S72" s="76" t="s">
        <v>177</v>
      </c>
      <c r="T72" s="76" t="s">
        <v>177</v>
      </c>
      <c r="U72" s="76" t="s">
        <v>177</v>
      </c>
      <c r="V72" s="76"/>
      <c r="W72" s="76"/>
      <c r="X72" s="76"/>
      <c r="Y72" s="76"/>
      <c r="Z72" s="76"/>
      <c r="AA72" s="76"/>
      <c r="AB72" s="76"/>
      <c r="AC72" s="76"/>
      <c r="AD72" s="76"/>
      <c r="AE72" s="76"/>
      <c r="AF72" s="76"/>
      <c r="AG72" s="76"/>
      <c r="AH72" s="76"/>
      <c r="AI72" s="76"/>
      <c r="AJ72" s="76"/>
      <c r="AK72" s="76"/>
    </row>
    <row r="73" spans="8:37" x14ac:dyDescent="0.25">
      <c r="H73" t="s">
        <v>71</v>
      </c>
      <c r="K73" s="76" t="s">
        <v>400</v>
      </c>
      <c r="N73" s="22"/>
      <c r="O73" s="74" t="s">
        <v>123</v>
      </c>
      <c r="P73" s="74" t="s">
        <v>372</v>
      </c>
      <c r="Q73" s="22"/>
      <c r="R73" s="76" t="s">
        <v>238</v>
      </c>
      <c r="S73" s="76" t="s">
        <v>238</v>
      </c>
      <c r="T73" s="76" t="s">
        <v>238</v>
      </c>
      <c r="U73" s="76" t="s">
        <v>238</v>
      </c>
      <c r="V73" s="76"/>
      <c r="W73" s="76"/>
      <c r="X73" s="76"/>
      <c r="Y73" s="76"/>
      <c r="Z73" s="76"/>
      <c r="AA73" s="76"/>
      <c r="AB73" s="76"/>
      <c r="AC73" s="76"/>
      <c r="AD73" s="76"/>
      <c r="AE73" s="76"/>
      <c r="AF73" s="76"/>
      <c r="AG73" s="76"/>
      <c r="AH73" s="76"/>
      <c r="AI73" s="76"/>
      <c r="AJ73" s="76"/>
      <c r="AK73" s="76"/>
    </row>
    <row r="74" spans="8:37" x14ac:dyDescent="0.25">
      <c r="H74" t="s">
        <v>72</v>
      </c>
      <c r="K74" s="76" t="s">
        <v>401</v>
      </c>
      <c r="N74" s="22"/>
      <c r="O74" s="73" t="s">
        <v>124</v>
      </c>
      <c r="P74" s="73" t="s">
        <v>373</v>
      </c>
      <c r="Q74" s="22"/>
      <c r="R74" s="76" t="s">
        <v>179</v>
      </c>
      <c r="S74" s="76" t="s">
        <v>179</v>
      </c>
      <c r="T74" s="76" t="s">
        <v>179</v>
      </c>
      <c r="U74" s="76" t="s">
        <v>179</v>
      </c>
      <c r="V74" s="76"/>
      <c r="W74" s="76"/>
      <c r="X74" s="76"/>
      <c r="Y74" s="76"/>
      <c r="Z74" s="76"/>
      <c r="AA74" s="76"/>
      <c r="AB74" s="76"/>
      <c r="AC74" s="76"/>
      <c r="AD74" s="76"/>
      <c r="AE74" s="76"/>
      <c r="AF74" s="76"/>
      <c r="AG74" s="76"/>
      <c r="AH74" s="76"/>
      <c r="AI74" s="76"/>
      <c r="AJ74" s="76"/>
      <c r="AK74" s="76"/>
    </row>
    <row r="75" spans="8:37" x14ac:dyDescent="0.25">
      <c r="H75" t="s">
        <v>135</v>
      </c>
      <c r="K75" s="76" t="s">
        <v>440</v>
      </c>
      <c r="N75" s="22"/>
      <c r="O75" s="74" t="s">
        <v>125</v>
      </c>
      <c r="P75" s="74" t="s">
        <v>374</v>
      </c>
      <c r="Q75" s="22"/>
      <c r="R75" s="76" t="s">
        <v>239</v>
      </c>
      <c r="S75" s="76" t="s">
        <v>239</v>
      </c>
      <c r="T75" s="76" t="s">
        <v>239</v>
      </c>
      <c r="U75" s="76" t="s">
        <v>239</v>
      </c>
      <c r="V75" s="76"/>
      <c r="W75" s="76"/>
      <c r="X75" s="76"/>
      <c r="Y75" s="76"/>
      <c r="Z75" s="76"/>
      <c r="AA75" s="76"/>
      <c r="AB75" s="76"/>
      <c r="AC75" s="76"/>
      <c r="AD75" s="76"/>
      <c r="AE75" s="76"/>
      <c r="AF75" s="76"/>
      <c r="AG75" s="76"/>
      <c r="AH75" s="76"/>
      <c r="AI75" s="76"/>
      <c r="AJ75" s="76"/>
      <c r="AK75" s="76"/>
    </row>
    <row r="76" spans="8:37" x14ac:dyDescent="0.25">
      <c r="H76" t="s">
        <v>136</v>
      </c>
      <c r="N76" s="22"/>
      <c r="O76" s="73" t="s">
        <v>126</v>
      </c>
      <c r="P76" s="73" t="s">
        <v>375</v>
      </c>
      <c r="Q76" s="22"/>
      <c r="R76" s="76" t="s">
        <v>240</v>
      </c>
      <c r="S76" s="76" t="s">
        <v>240</v>
      </c>
      <c r="T76" s="76" t="s">
        <v>240</v>
      </c>
      <c r="U76" s="76" t="s">
        <v>240</v>
      </c>
      <c r="V76" s="76"/>
      <c r="W76" s="76"/>
      <c r="X76" s="76"/>
      <c r="Y76" s="76"/>
      <c r="Z76" s="76"/>
      <c r="AA76" s="76"/>
      <c r="AB76" s="76"/>
      <c r="AC76" s="76"/>
      <c r="AD76" s="76"/>
      <c r="AE76" s="76"/>
      <c r="AF76" s="76"/>
      <c r="AG76" s="76"/>
      <c r="AH76" s="76"/>
      <c r="AI76" s="76"/>
      <c r="AJ76" s="76"/>
      <c r="AK76" s="76"/>
    </row>
    <row r="77" spans="8:37" x14ac:dyDescent="0.25">
      <c r="H77" t="s">
        <v>137</v>
      </c>
      <c r="N77" s="22"/>
      <c r="O77" s="74" t="s">
        <v>128</v>
      </c>
      <c r="P77" s="74" t="s">
        <v>321</v>
      </c>
      <c r="Q77" s="22"/>
      <c r="R77" s="76" t="s">
        <v>187</v>
      </c>
      <c r="S77" s="76" t="s">
        <v>187</v>
      </c>
      <c r="T77" s="76" t="s">
        <v>187</v>
      </c>
      <c r="U77" s="76" t="s">
        <v>187</v>
      </c>
      <c r="V77" s="76"/>
      <c r="W77" s="76"/>
      <c r="X77" s="76"/>
      <c r="Y77" s="76"/>
      <c r="Z77" s="76"/>
      <c r="AA77" s="76"/>
      <c r="AB77" s="76"/>
      <c r="AC77" s="76"/>
      <c r="AD77" s="76"/>
      <c r="AE77" s="76"/>
      <c r="AF77" s="76"/>
      <c r="AG77" s="76"/>
      <c r="AH77" s="76"/>
      <c r="AI77" s="76"/>
      <c r="AJ77" s="76"/>
      <c r="AK77" s="76"/>
    </row>
    <row r="78" spans="8:37" x14ac:dyDescent="0.25">
      <c r="H78" t="s">
        <v>138</v>
      </c>
      <c r="N78" s="22"/>
      <c r="O78" s="73" t="s">
        <v>129</v>
      </c>
      <c r="P78" s="73" t="s">
        <v>322</v>
      </c>
      <c r="Q78" s="22"/>
      <c r="AB78" s="76"/>
    </row>
    <row r="79" spans="8:37" x14ac:dyDescent="0.25">
      <c r="H79" t="s">
        <v>155</v>
      </c>
      <c r="N79" s="22"/>
      <c r="O79" s="74" t="s">
        <v>130</v>
      </c>
      <c r="P79" s="74" t="s">
        <v>323</v>
      </c>
    </row>
    <row r="80" spans="8:37" x14ac:dyDescent="0.25">
      <c r="H80" t="s">
        <v>221</v>
      </c>
      <c r="N80" s="22"/>
      <c r="O80" s="73" t="s">
        <v>131</v>
      </c>
      <c r="P80" s="73" t="s">
        <v>324</v>
      </c>
    </row>
    <row r="81" spans="1:96" x14ac:dyDescent="0.25">
      <c r="H81" t="s">
        <v>222</v>
      </c>
      <c r="N81" s="22"/>
      <c r="O81" s="74" t="s">
        <v>132</v>
      </c>
      <c r="P81" s="74" t="s">
        <v>325</v>
      </c>
    </row>
    <row r="82" spans="1:96" x14ac:dyDescent="0.25">
      <c r="H82" t="s">
        <v>223</v>
      </c>
      <c r="N82" s="22"/>
      <c r="O82" s="73" t="s">
        <v>133</v>
      </c>
      <c r="P82" s="73" t="s">
        <v>326</v>
      </c>
    </row>
    <row r="83" spans="1:96" x14ac:dyDescent="0.25">
      <c r="H83" s="22" t="s">
        <v>224</v>
      </c>
      <c r="N83" s="22"/>
      <c r="O83" s="74" t="s">
        <v>104</v>
      </c>
      <c r="P83" s="74" t="s">
        <v>327</v>
      </c>
    </row>
    <row r="84" spans="1:96" s="22" customFormat="1" x14ac:dyDescent="0.25">
      <c r="A84"/>
      <c r="H84" s="22" t="s">
        <v>225</v>
      </c>
      <c r="K84"/>
      <c r="L84"/>
      <c r="M84"/>
      <c r="O84" s="73" t="s">
        <v>103</v>
      </c>
      <c r="P84" s="73" t="s">
        <v>361</v>
      </c>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row>
    <row r="85" spans="1:96" s="22" customFormat="1" x14ac:dyDescent="0.25">
      <c r="A85"/>
      <c r="H85" t="s">
        <v>127</v>
      </c>
      <c r="K85"/>
      <c r="L85"/>
      <c r="M85"/>
      <c r="O85" s="74" t="s">
        <v>71</v>
      </c>
      <c r="P85" s="74" t="s">
        <v>328</v>
      </c>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row>
    <row r="86" spans="1:96" s="22" customFormat="1" x14ac:dyDescent="0.25">
      <c r="A86"/>
      <c r="H86" s="22" t="s">
        <v>180</v>
      </c>
      <c r="K86"/>
      <c r="L86"/>
      <c r="M86"/>
      <c r="O86" s="73" t="s">
        <v>72</v>
      </c>
      <c r="P86" s="73" t="s">
        <v>329</v>
      </c>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row>
    <row r="87" spans="1:96" s="22" customFormat="1" x14ac:dyDescent="0.25">
      <c r="A87"/>
      <c r="H87" s="22" t="s">
        <v>181</v>
      </c>
      <c r="K87"/>
      <c r="L87"/>
      <c r="M87"/>
      <c r="O87" s="74" t="s">
        <v>135</v>
      </c>
      <c r="P87" s="74" t="s">
        <v>376</v>
      </c>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row>
    <row r="88" spans="1:96" s="22" customFormat="1" x14ac:dyDescent="0.25">
      <c r="H88" s="22" t="s">
        <v>174</v>
      </c>
      <c r="K88"/>
      <c r="L88"/>
      <c r="M88"/>
      <c r="O88" s="73" t="s">
        <v>136</v>
      </c>
      <c r="P88" s="73" t="s">
        <v>377</v>
      </c>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row>
    <row r="89" spans="1:96" s="22" customFormat="1" x14ac:dyDescent="0.25">
      <c r="H89" s="22" t="s">
        <v>230</v>
      </c>
      <c r="K89"/>
      <c r="L89"/>
      <c r="M89"/>
      <c r="O89" s="74" t="s">
        <v>137</v>
      </c>
      <c r="P89" s="74" t="s">
        <v>378</v>
      </c>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row>
    <row r="90" spans="1:96" s="22" customFormat="1" x14ac:dyDescent="0.25">
      <c r="H90" s="22" t="s">
        <v>231</v>
      </c>
      <c r="K90"/>
      <c r="L90"/>
      <c r="M90"/>
      <c r="O90" s="73" t="s">
        <v>138</v>
      </c>
      <c r="P90" s="73" t="s">
        <v>379</v>
      </c>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row>
    <row r="91" spans="1:96" s="22" customFormat="1" x14ac:dyDescent="0.25">
      <c r="H91" s="22" t="s">
        <v>182</v>
      </c>
      <c r="K91"/>
      <c r="L91"/>
      <c r="M91"/>
      <c r="O91" s="74" t="s">
        <v>155</v>
      </c>
      <c r="P91" s="74" t="s">
        <v>380</v>
      </c>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row>
    <row r="92" spans="1:96" s="22" customFormat="1" x14ac:dyDescent="0.25">
      <c r="H92" s="22" t="s">
        <v>232</v>
      </c>
      <c r="K92"/>
      <c r="L92"/>
      <c r="M92"/>
      <c r="O92" s="73" t="s">
        <v>221</v>
      </c>
      <c r="P92" s="73" t="s">
        <v>381</v>
      </c>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row>
    <row r="93" spans="1:96" s="22" customFormat="1" x14ac:dyDescent="0.25">
      <c r="H93" s="22" t="s">
        <v>183</v>
      </c>
      <c r="K93"/>
      <c r="L93"/>
      <c r="M93"/>
      <c r="O93" s="74" t="s">
        <v>491</v>
      </c>
      <c r="P93" s="74" t="s">
        <v>492</v>
      </c>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row>
    <row r="94" spans="1:96" s="22" customFormat="1" x14ac:dyDescent="0.25">
      <c r="H94" s="22" t="s">
        <v>233</v>
      </c>
      <c r="K94"/>
      <c r="L94"/>
      <c r="M94"/>
      <c r="O94" s="74" t="s">
        <v>222</v>
      </c>
      <c r="P94" s="74" t="s">
        <v>430</v>
      </c>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row>
    <row r="95" spans="1:96" s="22" customFormat="1" x14ac:dyDescent="0.25">
      <c r="H95" s="22" t="s">
        <v>175</v>
      </c>
      <c r="K95"/>
      <c r="L95"/>
      <c r="M95"/>
      <c r="O95" s="73" t="s">
        <v>223</v>
      </c>
      <c r="P95" s="73" t="s">
        <v>431</v>
      </c>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row>
    <row r="96" spans="1:96" s="22" customFormat="1" x14ac:dyDescent="0.25">
      <c r="H96" s="22" t="s">
        <v>234</v>
      </c>
      <c r="K96"/>
      <c r="L96"/>
      <c r="M96"/>
      <c r="O96" s="74" t="s">
        <v>224</v>
      </c>
      <c r="P96" s="74" t="s">
        <v>432</v>
      </c>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row>
    <row r="97" spans="1:96" s="22" customFormat="1" x14ac:dyDescent="0.25">
      <c r="H97" s="22" t="s">
        <v>176</v>
      </c>
      <c r="K97"/>
      <c r="L97"/>
      <c r="M97"/>
      <c r="O97" s="73" t="s">
        <v>225</v>
      </c>
      <c r="P97" s="73" t="s">
        <v>433</v>
      </c>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row>
    <row r="98" spans="1:96" s="22" customFormat="1" x14ac:dyDescent="0.25">
      <c r="H98" s="22" t="s">
        <v>235</v>
      </c>
      <c r="K98"/>
      <c r="L98"/>
      <c r="M98"/>
      <c r="O98" s="74" t="s">
        <v>127</v>
      </c>
      <c r="P98" s="74" t="s">
        <v>382</v>
      </c>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row>
    <row r="99" spans="1:96" s="22" customFormat="1" x14ac:dyDescent="0.25">
      <c r="H99" s="22" t="s">
        <v>184</v>
      </c>
      <c r="K99"/>
      <c r="L99"/>
      <c r="M99"/>
      <c r="O99" s="73" t="s">
        <v>180</v>
      </c>
      <c r="P99" s="73" t="s">
        <v>330</v>
      </c>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row>
    <row r="100" spans="1:96" s="22" customFormat="1" x14ac:dyDescent="0.25">
      <c r="H100" s="22" t="s">
        <v>185</v>
      </c>
      <c r="K100"/>
      <c r="L100"/>
      <c r="O100" s="74" t="s">
        <v>181</v>
      </c>
      <c r="P100" s="74" t="s">
        <v>331</v>
      </c>
      <c r="U100"/>
      <c r="AB100"/>
    </row>
    <row r="101" spans="1:96" s="22" customFormat="1" x14ac:dyDescent="0.25">
      <c r="H101" s="22" t="s">
        <v>186</v>
      </c>
      <c r="O101" s="73" t="s">
        <v>174</v>
      </c>
      <c r="P101" s="73" t="s">
        <v>332</v>
      </c>
      <c r="U101"/>
    </row>
    <row r="102" spans="1:96" s="22" customFormat="1" x14ac:dyDescent="0.25">
      <c r="H102" s="22" t="s">
        <v>236</v>
      </c>
      <c r="O102" s="74" t="s">
        <v>230</v>
      </c>
      <c r="P102" s="74" t="s">
        <v>333</v>
      </c>
      <c r="U102"/>
    </row>
    <row r="103" spans="1:96" s="22" customFormat="1" x14ac:dyDescent="0.25">
      <c r="H103" s="22" t="s">
        <v>177</v>
      </c>
      <c r="O103" s="73" t="s">
        <v>231</v>
      </c>
      <c r="P103" s="73" t="s">
        <v>334</v>
      </c>
      <c r="U103"/>
    </row>
    <row r="104" spans="1:96" s="22" customFormat="1" x14ac:dyDescent="0.25">
      <c r="H104" s="22" t="s">
        <v>178</v>
      </c>
      <c r="O104" s="74" t="s">
        <v>182</v>
      </c>
      <c r="P104" s="74" t="s">
        <v>335</v>
      </c>
      <c r="U104"/>
    </row>
    <row r="105" spans="1:96" s="22" customFormat="1" x14ac:dyDescent="0.25">
      <c r="H105" s="22" t="s">
        <v>237</v>
      </c>
      <c r="O105" s="73" t="s">
        <v>232</v>
      </c>
      <c r="P105" s="73" t="s">
        <v>336</v>
      </c>
      <c r="U105"/>
    </row>
    <row r="106" spans="1:96" s="22" customFormat="1" x14ac:dyDescent="0.25">
      <c r="H106" s="22" t="s">
        <v>238</v>
      </c>
      <c r="O106" s="74" t="s">
        <v>183</v>
      </c>
      <c r="P106" s="74" t="s">
        <v>337</v>
      </c>
      <c r="U106"/>
    </row>
    <row r="107" spans="1:96" s="22" customFormat="1" x14ac:dyDescent="0.25">
      <c r="H107" s="22" t="s">
        <v>179</v>
      </c>
      <c r="O107" s="73" t="s">
        <v>233</v>
      </c>
      <c r="P107" s="73" t="s">
        <v>338</v>
      </c>
      <c r="U107"/>
    </row>
    <row r="108" spans="1:96" s="22" customFormat="1" x14ac:dyDescent="0.25">
      <c r="H108" s="22" t="s">
        <v>239</v>
      </c>
      <c r="O108" s="74" t="s">
        <v>175</v>
      </c>
      <c r="P108" s="74" t="s">
        <v>339</v>
      </c>
    </row>
    <row r="109" spans="1:96" s="22" customFormat="1" x14ac:dyDescent="0.25">
      <c r="H109" s="22" t="s">
        <v>240</v>
      </c>
      <c r="O109" s="73" t="s">
        <v>234</v>
      </c>
      <c r="P109" s="73" t="s">
        <v>362</v>
      </c>
    </row>
    <row r="110" spans="1:96" s="22" customFormat="1" x14ac:dyDescent="0.25">
      <c r="H110" s="22" t="s">
        <v>241</v>
      </c>
      <c r="O110" s="74" t="s">
        <v>176</v>
      </c>
      <c r="P110" s="74" t="s">
        <v>340</v>
      </c>
    </row>
    <row r="111" spans="1:96" x14ac:dyDescent="0.25">
      <c r="A111" s="22"/>
      <c r="H111" s="22" t="s">
        <v>187</v>
      </c>
      <c r="K111" s="22"/>
      <c r="L111" s="22"/>
      <c r="M111" s="22"/>
      <c r="N111" s="22"/>
      <c r="O111" s="73" t="s">
        <v>235</v>
      </c>
      <c r="P111" s="73" t="s">
        <v>341</v>
      </c>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row>
    <row r="112" spans="1:96" x14ac:dyDescent="0.25">
      <c r="A112" s="22"/>
      <c r="H112" s="22"/>
      <c r="K112" s="22"/>
      <c r="L112" s="22"/>
      <c r="M112" s="22"/>
      <c r="N112" s="22"/>
      <c r="O112" s="74" t="s">
        <v>184</v>
      </c>
      <c r="P112" s="74" t="s">
        <v>342</v>
      </c>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row>
    <row r="113" spans="1:96" x14ac:dyDescent="0.25">
      <c r="A113" s="22"/>
      <c r="K113" s="22"/>
      <c r="L113" s="22"/>
      <c r="M113" s="22"/>
      <c r="N113" s="22"/>
      <c r="O113" s="73" t="s">
        <v>185</v>
      </c>
      <c r="P113" s="73" t="s">
        <v>343</v>
      </c>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row>
    <row r="114" spans="1:96" x14ac:dyDescent="0.25">
      <c r="A114" s="22"/>
      <c r="H114" t="s">
        <v>109</v>
      </c>
      <c r="K114" s="22"/>
      <c r="L114" s="22"/>
      <c r="M114" s="22"/>
      <c r="N114" s="22"/>
      <c r="O114" s="74" t="s">
        <v>186</v>
      </c>
      <c r="P114" s="74" t="s">
        <v>344</v>
      </c>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row>
    <row r="115" spans="1:96" x14ac:dyDescent="0.25">
      <c r="H115" t="s">
        <v>88</v>
      </c>
      <c r="K115" s="22"/>
      <c r="L115" s="22"/>
      <c r="M115" s="22"/>
      <c r="N115" s="22"/>
      <c r="O115" s="73" t="s">
        <v>236</v>
      </c>
      <c r="P115" s="73" t="s">
        <v>345</v>
      </c>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row>
    <row r="116" spans="1:96" x14ac:dyDescent="0.25">
      <c r="H116" t="s">
        <v>89</v>
      </c>
      <c r="K116" s="22"/>
      <c r="L116" s="22"/>
      <c r="M116" s="22"/>
      <c r="N116" s="22"/>
      <c r="O116" s="74" t="s">
        <v>177</v>
      </c>
      <c r="P116" s="74" t="s">
        <v>346</v>
      </c>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row>
    <row r="117" spans="1:96" x14ac:dyDescent="0.25">
      <c r="K117" s="22"/>
      <c r="L117" s="22"/>
      <c r="M117" s="22"/>
      <c r="N117" s="22"/>
      <c r="O117" s="73" t="s">
        <v>178</v>
      </c>
      <c r="P117" s="73" t="s">
        <v>347</v>
      </c>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row>
    <row r="118" spans="1:96" x14ac:dyDescent="0.25">
      <c r="H118" t="s">
        <v>171</v>
      </c>
      <c r="K118" s="22"/>
      <c r="L118" s="22"/>
      <c r="M118" s="22"/>
      <c r="N118" s="22"/>
      <c r="O118" s="74" t="s">
        <v>237</v>
      </c>
      <c r="P118" s="74" t="s">
        <v>348</v>
      </c>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row>
    <row r="119" spans="1:96" x14ac:dyDescent="0.25">
      <c r="H119">
        <v>1</v>
      </c>
      <c r="K119" s="22"/>
      <c r="L119" s="22"/>
      <c r="M119" s="22"/>
      <c r="N119" s="22"/>
      <c r="O119" s="73" t="s">
        <v>238</v>
      </c>
      <c r="P119" s="73" t="s">
        <v>349</v>
      </c>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row>
    <row r="120" spans="1:96" x14ac:dyDescent="0.25">
      <c r="H120">
        <v>2</v>
      </c>
      <c r="K120" s="22"/>
      <c r="L120" s="22"/>
      <c r="M120" s="22"/>
      <c r="N120" s="22"/>
      <c r="O120" s="74" t="s">
        <v>179</v>
      </c>
      <c r="P120" s="74" t="s">
        <v>350</v>
      </c>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row>
    <row r="121" spans="1:96" x14ac:dyDescent="0.25">
      <c r="H121">
        <v>3</v>
      </c>
      <c r="K121" s="22"/>
      <c r="L121" s="22"/>
      <c r="M121" s="22"/>
      <c r="N121" s="22"/>
      <c r="O121" s="73" t="s">
        <v>239</v>
      </c>
      <c r="P121" s="73" t="s">
        <v>351</v>
      </c>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row>
    <row r="122" spans="1:96" x14ac:dyDescent="0.25">
      <c r="H122" s="22">
        <v>4</v>
      </c>
      <c r="K122" s="22"/>
      <c r="L122" s="22"/>
      <c r="M122" s="22"/>
      <c r="N122" s="22"/>
      <c r="O122" s="74" t="s">
        <v>240</v>
      </c>
      <c r="P122" s="74" t="s">
        <v>352</v>
      </c>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row>
    <row r="123" spans="1:96" x14ac:dyDescent="0.25">
      <c r="H123" s="22">
        <v>5</v>
      </c>
      <c r="K123" s="22"/>
      <c r="L123" s="22"/>
      <c r="M123" s="22"/>
      <c r="N123" s="22"/>
      <c r="O123" s="73" t="s">
        <v>241</v>
      </c>
      <c r="P123" s="73" t="s">
        <v>363</v>
      </c>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row>
    <row r="124" spans="1:96" x14ac:dyDescent="0.25">
      <c r="H124" s="22">
        <v>6</v>
      </c>
      <c r="K124" s="22"/>
      <c r="L124" s="22"/>
      <c r="M124" s="22"/>
      <c r="N124" s="22"/>
      <c r="O124" s="74" t="s">
        <v>187</v>
      </c>
      <c r="P124" s="74" t="s">
        <v>353</v>
      </c>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row>
    <row r="125" spans="1:96" x14ac:dyDescent="0.25">
      <c r="H125" s="22">
        <v>7</v>
      </c>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row>
    <row r="126" spans="1:96" x14ac:dyDescent="0.25">
      <c r="H126" t="s">
        <v>139</v>
      </c>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row>
    <row r="127" spans="1:96" x14ac:dyDescent="0.25">
      <c r="K127" s="22"/>
      <c r="L127" s="22"/>
      <c r="O127" s="22"/>
      <c r="P127" s="22"/>
      <c r="T127" s="22"/>
      <c r="AB127" s="22"/>
    </row>
    <row r="128" spans="1:96" x14ac:dyDescent="0.25">
      <c r="H128" t="s">
        <v>172</v>
      </c>
      <c r="T128" s="22"/>
    </row>
    <row r="129" spans="8:20" x14ac:dyDescent="0.25">
      <c r="H129" t="s">
        <v>160</v>
      </c>
      <c r="T129" s="22"/>
    </row>
    <row r="130" spans="8:20" x14ac:dyDescent="0.25">
      <c r="H130" t="s">
        <v>159</v>
      </c>
      <c r="T130" s="22"/>
    </row>
    <row r="131" spans="8:20" x14ac:dyDescent="0.25">
      <c r="H131" t="s">
        <v>158</v>
      </c>
      <c r="T131" s="22"/>
    </row>
    <row r="132" spans="8:20" x14ac:dyDescent="0.25">
      <c r="H132" t="s">
        <v>157</v>
      </c>
      <c r="T132" s="22"/>
    </row>
    <row r="133" spans="8:20" x14ac:dyDescent="0.25">
      <c r="H133" t="s">
        <v>156</v>
      </c>
      <c r="T133" s="22"/>
    </row>
    <row r="134" spans="8:20" x14ac:dyDescent="0.25">
      <c r="H134" t="s">
        <v>115</v>
      </c>
      <c r="T134" s="22"/>
    </row>
    <row r="135" spans="8:20" x14ac:dyDescent="0.25">
      <c r="H135" s="22" t="s">
        <v>191</v>
      </c>
    </row>
    <row r="136" spans="8:20" x14ac:dyDescent="0.25">
      <c r="H136" t="s">
        <v>139</v>
      </c>
    </row>
    <row r="138" spans="8:20" x14ac:dyDescent="0.25">
      <c r="H138" t="s">
        <v>86</v>
      </c>
    </row>
    <row r="139" spans="8:20" x14ac:dyDescent="0.25">
      <c r="H139" t="s">
        <v>90</v>
      </c>
    </row>
    <row r="140" spans="8:20" x14ac:dyDescent="0.25">
      <c r="H140" t="s">
        <v>91</v>
      </c>
    </row>
    <row r="141" spans="8:20" x14ac:dyDescent="0.25">
      <c r="H141" t="s">
        <v>173</v>
      </c>
    </row>
    <row r="143" spans="8:20" x14ac:dyDescent="0.25">
      <c r="H143" t="s">
        <v>15</v>
      </c>
    </row>
    <row r="144" spans="8:20" x14ac:dyDescent="0.25">
      <c r="H144" t="s">
        <v>90</v>
      </c>
    </row>
    <row r="145" spans="8:8" x14ac:dyDescent="0.25">
      <c r="H145" t="s">
        <v>91</v>
      </c>
    </row>
    <row r="147" spans="8:8" x14ac:dyDescent="0.25">
      <c r="H147" t="s">
        <v>87</v>
      </c>
    </row>
    <row r="148" spans="8:8" x14ac:dyDescent="0.25">
      <c r="H148" t="s">
        <v>92</v>
      </c>
    </row>
    <row r="149" spans="8:8" x14ac:dyDescent="0.25">
      <c r="H149" t="s">
        <v>93</v>
      </c>
    </row>
    <row r="150" spans="8:8" x14ac:dyDescent="0.25">
      <c r="H150" t="s">
        <v>139</v>
      </c>
    </row>
    <row r="152" spans="8:8" x14ac:dyDescent="0.25">
      <c r="H152" t="s">
        <v>16</v>
      </c>
    </row>
    <row r="153" spans="8:8" x14ac:dyDescent="0.25">
      <c r="H153" t="s">
        <v>90</v>
      </c>
    </row>
    <row r="154" spans="8:8" x14ac:dyDescent="0.25">
      <c r="H154" t="s">
        <v>91</v>
      </c>
    </row>
    <row r="155" spans="8:8" x14ac:dyDescent="0.25">
      <c r="H155" t="s">
        <v>139</v>
      </c>
    </row>
    <row r="157" spans="8:8" x14ac:dyDescent="0.25">
      <c r="H157" t="s">
        <v>192</v>
      </c>
    </row>
    <row r="158" spans="8:8" x14ac:dyDescent="0.25">
      <c r="H158" t="s">
        <v>90</v>
      </c>
    </row>
    <row r="159" spans="8:8" x14ac:dyDescent="0.25">
      <c r="H159" t="s">
        <v>91</v>
      </c>
    </row>
    <row r="161" spans="8:8" x14ac:dyDescent="0.25">
      <c r="H161" t="s">
        <v>194</v>
      </c>
    </row>
    <row r="162" spans="8:8" x14ac:dyDescent="0.25">
      <c r="H162" t="s">
        <v>197</v>
      </c>
    </row>
    <row r="163" spans="8:8" x14ac:dyDescent="0.25">
      <c r="H163" t="s">
        <v>198</v>
      </c>
    </row>
    <row r="164" spans="8:8" x14ac:dyDescent="0.25">
      <c r="H164" t="s">
        <v>199</v>
      </c>
    </row>
    <row r="166" spans="8:8" x14ac:dyDescent="0.25">
      <c r="H166" t="s">
        <v>195</v>
      </c>
    </row>
    <row r="167" spans="8:8" x14ac:dyDescent="0.25">
      <c r="H167" t="s">
        <v>200</v>
      </c>
    </row>
    <row r="168" spans="8:8" x14ac:dyDescent="0.25">
      <c r="H168" t="s">
        <v>201</v>
      </c>
    </row>
    <row r="169" spans="8:8" x14ac:dyDescent="0.25">
      <c r="H169" t="s">
        <v>202</v>
      </c>
    </row>
    <row r="170" spans="8:8" x14ac:dyDescent="0.25">
      <c r="H170" t="s">
        <v>203</v>
      </c>
    </row>
    <row r="171" spans="8:8" x14ac:dyDescent="0.25">
      <c r="H171" t="s">
        <v>204</v>
      </c>
    </row>
    <row r="172" spans="8:8" x14ac:dyDescent="0.25">
      <c r="H172" t="s">
        <v>205</v>
      </c>
    </row>
    <row r="173" spans="8:8" x14ac:dyDescent="0.25">
      <c r="H173" t="s">
        <v>206</v>
      </c>
    </row>
    <row r="174" spans="8:8" x14ac:dyDescent="0.25">
      <c r="H174" t="s">
        <v>207</v>
      </c>
    </row>
    <row r="175" spans="8:8" x14ac:dyDescent="0.25">
      <c r="H175" t="s">
        <v>208</v>
      </c>
    </row>
    <row r="176" spans="8:8" x14ac:dyDescent="0.25">
      <c r="H176" t="s">
        <v>209</v>
      </c>
    </row>
    <row r="177" spans="1:96" x14ac:dyDescent="0.25">
      <c r="H177" t="s">
        <v>210</v>
      </c>
    </row>
    <row r="178" spans="1:96" x14ac:dyDescent="0.25">
      <c r="H178" t="s">
        <v>211</v>
      </c>
    </row>
    <row r="179" spans="1:96" x14ac:dyDescent="0.25">
      <c r="H179" t="s">
        <v>212</v>
      </c>
    </row>
    <row r="180" spans="1:96" x14ac:dyDescent="0.25">
      <c r="H180" t="s">
        <v>213</v>
      </c>
    </row>
    <row r="181" spans="1:96" x14ac:dyDescent="0.25">
      <c r="H181" t="s">
        <v>214</v>
      </c>
    </row>
    <row r="182" spans="1:96" x14ac:dyDescent="0.25">
      <c r="H182" t="s">
        <v>215</v>
      </c>
    </row>
    <row r="183" spans="1:96" x14ac:dyDescent="0.25">
      <c r="H183" t="s">
        <v>216</v>
      </c>
    </row>
    <row r="184" spans="1:96" s="22" customFormat="1" x14ac:dyDescent="0.25">
      <c r="A184"/>
      <c r="H184" t="s">
        <v>217</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row>
    <row r="185" spans="1:96" x14ac:dyDescent="0.25">
      <c r="A185" s="22"/>
      <c r="H185" s="22" t="s">
        <v>139</v>
      </c>
    </row>
    <row r="187" spans="1:96" x14ac:dyDescent="0.25">
      <c r="H187" t="s">
        <v>196</v>
      </c>
    </row>
    <row r="188" spans="1:96" x14ac:dyDescent="0.25">
      <c r="H188" t="s">
        <v>218</v>
      </c>
    </row>
    <row r="189" spans="1:96" x14ac:dyDescent="0.25">
      <c r="H189" t="s">
        <v>219</v>
      </c>
    </row>
    <row r="190" spans="1:96" x14ac:dyDescent="0.25">
      <c r="H190" t="s">
        <v>220</v>
      </c>
    </row>
    <row r="191" spans="1:96" x14ac:dyDescent="0.25">
      <c r="H191" s="22" t="s">
        <v>139</v>
      </c>
    </row>
    <row r="193" spans="1:96" x14ac:dyDescent="0.25">
      <c r="H193" t="s">
        <v>242</v>
      </c>
    </row>
    <row r="194" spans="1:96" x14ac:dyDescent="0.25">
      <c r="H194" t="s">
        <v>243</v>
      </c>
    </row>
    <row r="195" spans="1:96" x14ac:dyDescent="0.25">
      <c r="H195" t="s">
        <v>244</v>
      </c>
    </row>
    <row r="196" spans="1:96" x14ac:dyDescent="0.25">
      <c r="H196" t="s">
        <v>245</v>
      </c>
    </row>
    <row r="198" spans="1:96" ht="15.75" thickBot="1" x14ac:dyDescent="0.3">
      <c r="H198" s="65" t="s">
        <v>270</v>
      </c>
    </row>
    <row r="199" spans="1:96" s="22" customFormat="1" ht="15.75" thickTop="1" x14ac:dyDescent="0.25">
      <c r="A199"/>
      <c r="H199" s="66" t="s">
        <v>266</v>
      </c>
      <c r="J199" s="22" t="s">
        <v>271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row>
    <row r="200" spans="1:96" s="22" customFormat="1" x14ac:dyDescent="0.25">
      <c r="H200" s="66" t="s">
        <v>267</v>
      </c>
      <c r="J200" s="22" t="s">
        <v>272</v>
      </c>
      <c r="K200"/>
      <c r="L200"/>
      <c r="O200"/>
      <c r="P200"/>
      <c r="T200"/>
      <c r="AB200"/>
    </row>
    <row r="201" spans="1:96" s="22" customFormat="1" x14ac:dyDescent="0.25">
      <c r="H201" s="66" t="s">
        <v>268</v>
      </c>
      <c r="J201" s="22" t="s">
        <v>474</v>
      </c>
      <c r="M201"/>
      <c r="N201"/>
      <c r="Q201"/>
      <c r="R201"/>
      <c r="S201"/>
      <c r="T201"/>
      <c r="U201"/>
      <c r="V201"/>
      <c r="W201"/>
      <c r="X201"/>
      <c r="Y201"/>
      <c r="Z201"/>
      <c r="AA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row>
    <row r="202" spans="1:96" x14ac:dyDescent="0.25">
      <c r="A202" s="22"/>
      <c r="H202" s="66" t="s">
        <v>474</v>
      </c>
      <c r="J202" s="22"/>
    </row>
    <row r="203" spans="1:96" x14ac:dyDescent="0.25">
      <c r="H203" s="66" t="s">
        <v>477</v>
      </c>
      <c r="J203" s="22" t="s">
        <v>269</v>
      </c>
    </row>
    <row r="204" spans="1:96" s="22" customFormat="1" x14ac:dyDescent="0.25">
      <c r="A204"/>
      <c r="H204" s="66" t="s">
        <v>478</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row>
    <row r="205" spans="1:96" x14ac:dyDescent="0.25">
      <c r="A205" s="22"/>
      <c r="H205" s="66" t="s">
        <v>479</v>
      </c>
    </row>
    <row r="206" spans="1:96" x14ac:dyDescent="0.25">
      <c r="H206" s="66" t="s">
        <v>273</v>
      </c>
    </row>
    <row r="207" spans="1:96" x14ac:dyDescent="0.25">
      <c r="H207" s="67" t="s">
        <v>480</v>
      </c>
      <c r="K207" t="str">
        <f>J199</f>
        <v>Traffic Sensor</v>
      </c>
    </row>
    <row r="208" spans="1:96" x14ac:dyDescent="0.25">
      <c r="H208" s="68" t="s">
        <v>481</v>
      </c>
      <c r="K208" t="str">
        <f>J200</f>
        <v>Exterior Photocell</v>
      </c>
      <c r="T208" s="22"/>
    </row>
    <row r="209" spans="1:96" x14ac:dyDescent="0.25">
      <c r="H209" s="67" t="s">
        <v>482</v>
      </c>
      <c r="K209" t="str">
        <f>J201</f>
        <v>Integral Sensor Receptacle</v>
      </c>
    </row>
    <row r="210" spans="1:96" s="22" customFormat="1" x14ac:dyDescent="0.25">
      <c r="A210"/>
      <c r="H210" s="68" t="s">
        <v>483</v>
      </c>
      <c r="K210">
        <f>J202</f>
        <v>0</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row>
    <row r="211" spans="1:96" x14ac:dyDescent="0.25">
      <c r="A211" s="22"/>
      <c r="H211" s="67" t="s">
        <v>484</v>
      </c>
      <c r="K211" t="str">
        <f>$J$199&amp;";"&amp;J200</f>
        <v>Traffic Sensor;Exterior Photocell</v>
      </c>
    </row>
    <row r="212" spans="1:96" x14ac:dyDescent="0.25">
      <c r="H212" s="68" t="s">
        <v>485</v>
      </c>
      <c r="K212" s="22" t="str">
        <f t="shared" ref="K212:K213" si="0">$J$199&amp;";"&amp;J201</f>
        <v>Traffic Sensor;Integral Sensor Receptacle</v>
      </c>
    </row>
    <row r="213" spans="1:96" x14ac:dyDescent="0.25">
      <c r="H213" s="68" t="s">
        <v>486</v>
      </c>
      <c r="K213" s="22" t="str">
        <f t="shared" si="0"/>
        <v>Traffic Sensor;</v>
      </c>
    </row>
    <row r="214" spans="1:96" x14ac:dyDescent="0.25">
      <c r="H214" s="67" t="s">
        <v>269</v>
      </c>
      <c r="K214" s="22" t="str">
        <f>$J$200&amp;";"&amp;J201</f>
        <v>Exterior Photocell;Integral Sensor Receptacle</v>
      </c>
    </row>
    <row r="215" spans="1:96" x14ac:dyDescent="0.25">
      <c r="K215" s="22" t="str">
        <f>$J$200&amp;";"&amp;J202</f>
        <v>Exterior Photocell;</v>
      </c>
      <c r="M215" s="22"/>
      <c r="N215" s="22"/>
      <c r="Q215" s="22"/>
      <c r="R215" s="22"/>
      <c r="S215" s="22"/>
      <c r="U215" s="22"/>
      <c r="V215" s="22"/>
      <c r="W215" s="22"/>
      <c r="X215" s="22"/>
      <c r="Y215" s="22"/>
      <c r="Z215" s="22"/>
      <c r="AA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row>
    <row r="216" spans="1:96" s="22" customFormat="1" ht="15.75" thickBot="1" x14ac:dyDescent="0.3">
      <c r="A216"/>
      <c r="H216" s="65" t="s">
        <v>274</v>
      </c>
      <c r="K216" s="22" t="str">
        <f>$J$201&amp;";"&amp;J202</f>
        <v>Integral Sensor Receptacle;</v>
      </c>
      <c r="T216"/>
    </row>
    <row r="217" spans="1:96" ht="15.75" thickTop="1" x14ac:dyDescent="0.25">
      <c r="A217" s="22"/>
      <c r="H217" s="66" t="s">
        <v>271</v>
      </c>
      <c r="K217" s="22" t="str">
        <f>$J$199&amp;";"&amp;J200&amp;";"&amp;J201</f>
        <v>Traffic Sensor;Exterior Photocell;Integral Sensor Receptacle</v>
      </c>
      <c r="L217" s="22"/>
      <c r="M217" s="22"/>
      <c r="N217" s="22"/>
      <c r="O217" s="22"/>
      <c r="P217" s="22"/>
      <c r="Q217" s="22"/>
      <c r="R217" s="22"/>
      <c r="S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row>
    <row r="218" spans="1:96" s="22" customFormat="1" x14ac:dyDescent="0.25">
      <c r="A218"/>
      <c r="H218" s="66" t="s">
        <v>272</v>
      </c>
      <c r="K218" s="22" t="str">
        <f>$J$199&amp;";"&amp;J201&amp;";"&amp;J202</f>
        <v>Traffic Sensor;Integral Sensor Receptacle;</v>
      </c>
      <c r="M218"/>
      <c r="N218"/>
      <c r="Q218"/>
      <c r="R218"/>
      <c r="S218"/>
      <c r="T218"/>
      <c r="U218"/>
      <c r="V218"/>
      <c r="W218"/>
      <c r="X218"/>
      <c r="Y218"/>
      <c r="Z218"/>
      <c r="AA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row>
    <row r="219" spans="1:96" s="22" customFormat="1" x14ac:dyDescent="0.25">
      <c r="H219" s="66" t="s">
        <v>474</v>
      </c>
      <c r="K219" s="22" t="str">
        <f>$J$200&amp;";"&amp;J201&amp;";"&amp;J202</f>
        <v>Exterior Photocell;Integral Sensor Receptacle;</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row>
    <row r="220" spans="1:96" s="22" customFormat="1" x14ac:dyDescent="0.25">
      <c r="H220" s="66" t="s">
        <v>487</v>
      </c>
      <c r="K220" s="22" t="str">
        <f>$J$199&amp;";"&amp;J200&amp;";"&amp;J202</f>
        <v>Traffic Sensor;Exterior Photocell;</v>
      </c>
      <c r="L220"/>
      <c r="O220"/>
      <c r="P220"/>
      <c r="T220"/>
      <c r="AB220"/>
    </row>
    <row r="221" spans="1:96" x14ac:dyDescent="0.25">
      <c r="A221" s="22"/>
      <c r="H221" s="66" t="s">
        <v>488</v>
      </c>
      <c r="K221" s="22" t="str">
        <f>$J$199&amp;";"&amp;J200&amp;";"&amp;J201&amp;";"&amp;J202</f>
        <v>Traffic Sensor;Exterior Photocell;Integral Sensor Receptacle;</v>
      </c>
      <c r="L221" s="22"/>
      <c r="O221" s="22"/>
      <c r="P221" s="22"/>
      <c r="AB221" s="22"/>
    </row>
    <row r="222" spans="1:96" x14ac:dyDescent="0.25">
      <c r="H222" s="67" t="s">
        <v>489</v>
      </c>
      <c r="K222" t="str">
        <f>J203</f>
        <v>No Sensor</v>
      </c>
    </row>
    <row r="223" spans="1:96" x14ac:dyDescent="0.25">
      <c r="H223" s="68" t="s">
        <v>490</v>
      </c>
      <c r="T223" s="22"/>
    </row>
    <row r="224" spans="1:96" x14ac:dyDescent="0.25">
      <c r="H224" s="67" t="s">
        <v>269</v>
      </c>
      <c r="T224" s="22"/>
    </row>
    <row r="225" spans="8:96" x14ac:dyDescent="0.25">
      <c r="T225" s="22"/>
    </row>
    <row r="226" spans="8:96" ht="15.75" thickBot="1" x14ac:dyDescent="0.3">
      <c r="H226" s="65" t="s">
        <v>275</v>
      </c>
      <c r="M226" s="22"/>
      <c r="N226" s="22"/>
      <c r="Q226" s="22"/>
      <c r="R226" s="22"/>
      <c r="S226" s="22"/>
      <c r="U226" s="22"/>
      <c r="V226" s="22"/>
      <c r="W226" s="22"/>
      <c r="X226" s="22"/>
      <c r="Y226" s="22"/>
      <c r="Z226" s="22"/>
      <c r="AA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row>
    <row r="227" spans="8:96" ht="15.75" thickTop="1" x14ac:dyDescent="0.25">
      <c r="H227" s="66" t="s">
        <v>276</v>
      </c>
      <c r="K227" s="22"/>
      <c r="L227" s="22"/>
      <c r="O227" s="22"/>
      <c r="P227" s="22"/>
      <c r="AB227" s="22"/>
    </row>
    <row r="228" spans="8:96" x14ac:dyDescent="0.25">
      <c r="H228" s="66" t="s">
        <v>277</v>
      </c>
      <c r="T228" s="22"/>
    </row>
    <row r="229" spans="8:96" x14ac:dyDescent="0.25">
      <c r="H229" s="66" t="s">
        <v>279</v>
      </c>
    </row>
    <row r="230" spans="8:96" x14ac:dyDescent="0.25">
      <c r="H230" s="66" t="s">
        <v>282</v>
      </c>
    </row>
    <row r="231" spans="8:96" x14ac:dyDescent="0.25">
      <c r="H231" s="66" t="s">
        <v>281</v>
      </c>
      <c r="K231" s="22"/>
    </row>
    <row r="232" spans="8:96" x14ac:dyDescent="0.25">
      <c r="H232" s="66" t="s">
        <v>280</v>
      </c>
      <c r="M232" s="22"/>
      <c r="N232" s="22"/>
      <c r="Q232" s="22"/>
      <c r="R232" s="22"/>
      <c r="S232" s="22"/>
      <c r="U232" s="22"/>
      <c r="V232" s="22"/>
      <c r="W232" s="22"/>
      <c r="X232" s="22"/>
      <c r="Y232" s="22"/>
      <c r="Z232" s="22"/>
      <c r="AA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row>
    <row r="233" spans="8:96" x14ac:dyDescent="0.25">
      <c r="H233" s="68" t="s">
        <v>283</v>
      </c>
      <c r="K233" s="22"/>
      <c r="L233" s="22"/>
      <c r="O233" s="22"/>
      <c r="P233" s="22"/>
      <c r="AB233" s="22"/>
    </row>
    <row r="234" spans="8:96" x14ac:dyDescent="0.25">
      <c r="H234" s="67" t="s">
        <v>278</v>
      </c>
      <c r="M234" s="22"/>
      <c r="N234" s="22"/>
      <c r="Q234" s="22"/>
      <c r="R234" s="22"/>
      <c r="S234" s="22"/>
      <c r="T234" s="22"/>
      <c r="U234" s="22"/>
      <c r="V234" s="22"/>
      <c r="W234" s="22"/>
      <c r="X234" s="22"/>
      <c r="Y234" s="22"/>
      <c r="Z234" s="22"/>
      <c r="AA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row>
    <row r="235" spans="8:96" x14ac:dyDescent="0.25">
      <c r="H235" s="80"/>
      <c r="L235" s="22"/>
      <c r="M235" s="22"/>
      <c r="N235" s="22"/>
      <c r="O235" s="22"/>
      <c r="P235" s="22"/>
      <c r="Q235" s="22"/>
      <c r="R235" s="22"/>
      <c r="S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row>
    <row r="236" spans="8:96" x14ac:dyDescent="0.25">
      <c r="L236" s="22"/>
      <c r="M236" s="22"/>
      <c r="N236" s="22"/>
      <c r="O236" s="22"/>
      <c r="P236" s="22"/>
      <c r="Q236" s="22"/>
      <c r="R236" s="22"/>
      <c r="S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row>
    <row r="237" spans="8:96" ht="15.75" thickBot="1" x14ac:dyDescent="0.3">
      <c r="H237" s="65" t="s">
        <v>284</v>
      </c>
      <c r="L237" s="22"/>
      <c r="O237" s="22"/>
      <c r="P237" s="22"/>
      <c r="AB237" s="22"/>
    </row>
    <row r="238" spans="8:96" ht="15.75" thickTop="1" x14ac:dyDescent="0.25">
      <c r="H238" s="66" t="s">
        <v>285</v>
      </c>
      <c r="K238" s="22"/>
    </row>
    <row r="239" spans="8:96" x14ac:dyDescent="0.25">
      <c r="H239" s="67" t="s">
        <v>277</v>
      </c>
    </row>
    <row r="240" spans="8:96" x14ac:dyDescent="0.25">
      <c r="H240" s="68" t="s">
        <v>279</v>
      </c>
      <c r="T240" s="22"/>
    </row>
    <row r="241" spans="8:20" x14ac:dyDescent="0.25">
      <c r="H241" s="67" t="s">
        <v>475</v>
      </c>
    </row>
    <row r="242" spans="8:20" x14ac:dyDescent="0.25">
      <c r="H242" s="67" t="s">
        <v>442</v>
      </c>
      <c r="T242" s="22"/>
    </row>
    <row r="243" spans="8:20" x14ac:dyDescent="0.25">
      <c r="H243" s="67" t="s">
        <v>280</v>
      </c>
      <c r="T243" s="22"/>
    </row>
    <row r="244" spans="8:20" x14ac:dyDescent="0.25">
      <c r="H244" t="s">
        <v>476</v>
      </c>
      <c r="T244" s="22"/>
    </row>
    <row r="245" spans="8:20" x14ac:dyDescent="0.25">
      <c r="H245" t="s">
        <v>278</v>
      </c>
    </row>
  </sheetData>
  <autoFilter ref="H226:H234" xr:uid="{00000000-0009-0000-0000-000004000000}"/>
  <customSheetViews>
    <customSheetView guid="{B3932255-588A-4E85-91CF-65C36B1A0722}" topLeftCell="A9">
      <selection activeCell="A18" sqref="A18"/>
      <pageMargins left="0.7" right="0.7" top="0.75" bottom="0.75" header="0.3" footer="0.3"/>
    </customSheetView>
    <customSheetView guid="{F092BC4C-24E2-4F37-8B15-63CD85F12429}">
      <selection activeCell="A3" sqref="A3"/>
      <pageMargins left="0.7" right="0.7" top="0.75" bottom="0.75" header="0.3" footer="0.3"/>
    </customSheetView>
  </customSheetViews>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extLst>
    <ext xmlns:x14="http://schemas.microsoft.com/office/spreadsheetml/2009/9/main" uri="{78C0D931-6437-407d-A8EE-F0AAD7539E65}">
      <x14:conditionalFormattings>
        <x14:conditionalFormatting xmlns:xm="http://schemas.microsoft.com/office/excel/2006/main">
          <x14:cfRule type="expression" priority="92" id="{F656A2F8-8B1A-41E7-AC00-C7ACA28C8CD5}">
            <xm:f>'Application Form'!$D$35=$A$46</xm:f>
            <x14:dxf/>
          </x14:cfRule>
          <xm:sqref>B36:E51 A37:A55</xm:sqref>
        </x14:conditionalFormatting>
        <x14:conditionalFormatting xmlns:xm="http://schemas.microsoft.com/office/excel/2006/main">
          <x14:cfRule type="expression" priority="1" id="{7AC34C25-FA32-405C-BA9C-099936A8D48C}">
            <xm:f>ISNUMBER(MATCH('Reported Performance Table'!B108,$H$79:$H$85,0))</xm:f>
            <x14:dxf/>
          </x14:cfRule>
          <xm:sqref>AD124:AD160</xm:sqref>
        </x14:conditionalFormatting>
        <x14:conditionalFormatting xmlns:xm="http://schemas.microsoft.com/office/excel/2006/main">
          <x14:cfRule type="expression" priority="105" id="{7AC34C25-FA32-405C-BA9C-099936A8D48C}">
            <xm:f>ISNUMBER(MATCH('Reported Performance Table'!B78,$H$79:$H$85,0))</xm:f>
            <x14:dxf/>
          </x14:cfRule>
          <xm:sqref>AE94:AE123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302</vt:i4>
      </vt:variant>
    </vt:vector>
  </HeadingPairs>
  <TitlesOfParts>
    <vt:vector size="307" baseType="lpstr">
      <vt:lpstr>Application Form</vt:lpstr>
      <vt:lpstr>Reported Performance Table</vt:lpstr>
      <vt:lpstr>Category Reference</vt:lpstr>
      <vt:lpstr>Example Performance Table</vt:lpstr>
      <vt:lpstr>Master List</vt:lpstr>
      <vt:lpstr>_1x4_Luminaires_for_Ambient_Lighting_of_Interior_Commercial_Spaces</vt:lpstr>
      <vt:lpstr>_1x4LuminairesforAmbientLightingofInteriorCommercialSpaces</vt:lpstr>
      <vt:lpstr>_2_lamp_External_Driver__UL_Type_C__Lamps</vt:lpstr>
      <vt:lpstr>_2G11_Base_Replacement_LLamps</vt:lpstr>
      <vt:lpstr>_2G11_Base_Replacement_LLamps_sensor</vt:lpstr>
      <vt:lpstr>_2G11BaseReplacementLamps</vt:lpstr>
      <vt:lpstr>_2G11BaseReplacementLLamps</vt:lpstr>
      <vt:lpstr>_2G11BaseReplacementLLamps_GA</vt:lpstr>
      <vt:lpstr>_2lampExternalDriver_ULTypeC_Lamps</vt:lpstr>
      <vt:lpstr>_2lampExternalDriverULTypeCLamps</vt:lpstr>
      <vt:lpstr>_2x2_Luminaires_for_Ambient_Lighting_of_Interior_Commercial_Spaces</vt:lpstr>
      <vt:lpstr>_2x2LuminairesforAmbientLightingofInteriorCommercialSpaces</vt:lpstr>
      <vt:lpstr>_2x4_Luminaires_for_Ambient_Lighting_of_Interior_Commercial_Spaces</vt:lpstr>
      <vt:lpstr>_2x4LuminairesforAmbientLightingofInteriorCommercialSpaces</vt:lpstr>
      <vt:lpstr>_3_lamp_External_Driver__UL_Type_C__Lamps</vt:lpstr>
      <vt:lpstr>_3lampExternalDriver_ULTypeC_Lamps</vt:lpstr>
      <vt:lpstr>_3lampExternalDriverULTypeCLamps</vt:lpstr>
      <vt:lpstr>_4_lamp_External_Driver__UL_Type_C__Lamps</vt:lpstr>
      <vt:lpstr>_4lampExternalDriver_ULTypeC_Lamps</vt:lpstr>
      <vt:lpstr>_4lampExternalDriverULTypeCLamps</vt:lpstr>
      <vt:lpstr>_6_lamp_External_Driver__UL_Type_C__Lamps</vt:lpstr>
      <vt:lpstr>_6lampExternalDriver_ULTypeC_Lamps</vt:lpstr>
      <vt:lpstr>_6lampExternalDriverULTypeCLamps</vt:lpstr>
      <vt:lpstr>A1x4LuminairesforAmbientLightingofInteriorCommercialSpaces</vt:lpstr>
      <vt:lpstr>A2G11BaseReplacementLamps</vt:lpstr>
      <vt:lpstr>A2G11BaseReplacementLamps_GA</vt:lpstr>
      <vt:lpstr>A2G11BaseReplacementLLamps_GA</vt:lpstr>
      <vt:lpstr>A2lampExternalDriverULTypeCLamps</vt:lpstr>
      <vt:lpstr>A2x2LuminairesforAmbientLightingofInteriorCommercialSpaces</vt:lpstr>
      <vt:lpstr>A2x4LuminairesforAmbientLightingofInteriorCommercialSpaces</vt:lpstr>
      <vt:lpstr>A3lampExternalDriverULTypeCLamps</vt:lpstr>
      <vt:lpstr>A4lampExternalDriverULTypeCLamps</vt:lpstr>
      <vt:lpstr>A6lampExternalDriverULTypeCLamps</vt:lpstr>
      <vt:lpstr>Architectural_Flood_and_Spot_Luminaires</vt:lpstr>
      <vt:lpstr>ArchitecturalFloodandSpotLuminaires</vt:lpstr>
      <vt:lpstr>'Example Performance Table'!BaseType</vt:lpstr>
      <vt:lpstr>BaseType</vt:lpstr>
      <vt:lpstr>Bollards</vt:lpstr>
      <vt:lpstr>'Example Performance Table'!CapableDimming</vt:lpstr>
      <vt:lpstr>CapableDimming</vt:lpstr>
      <vt:lpstr>Case_Lighting</vt:lpstr>
      <vt:lpstr>Case_Lighting_sensor</vt:lpstr>
      <vt:lpstr>CaseLighting</vt:lpstr>
      <vt:lpstr>CaseLighting_GA</vt:lpstr>
      <vt:lpstr>'Example Performance Table'!Class</vt:lpstr>
      <vt:lpstr>Class</vt:lpstr>
      <vt:lpstr>Direct_Linear_Ambient_Luminaires</vt:lpstr>
      <vt:lpstr>DirectLinearAmbientLuminaires</vt:lpstr>
      <vt:lpstr>Display_Case_Luminaires</vt:lpstr>
      <vt:lpstr>DisplayCaseLuminaires</vt:lpstr>
      <vt:lpstr>Dual_Mode_Internal_Driver__UL_Type_A_and_Type_B</vt:lpstr>
      <vt:lpstr>DualModeInternalDriver_ULTypeAandTypeB</vt:lpstr>
      <vt:lpstr>DualModeInternalDriverULTypeAandTypeB</vt:lpstr>
      <vt:lpstr>Fuel_Pump_Canopy_Luminaires</vt:lpstr>
      <vt:lpstr>FuelPumpCanopyLuminaires</vt:lpstr>
      <vt:lpstr>'Example Performance Table'!GenApp</vt:lpstr>
      <vt:lpstr>GenApp</vt:lpstr>
      <vt:lpstr>High_Bay</vt:lpstr>
      <vt:lpstr>High_Bay_Aisle_Luminaires</vt:lpstr>
      <vt:lpstr>High_Bay_Luminaires_for_Commercial_and_Industrial_Buildings</vt:lpstr>
      <vt:lpstr>High_Bay_sensor</vt:lpstr>
      <vt:lpstr>High_Output</vt:lpstr>
      <vt:lpstr>High_Output_sensor</vt:lpstr>
      <vt:lpstr>HighBay</vt:lpstr>
      <vt:lpstr>HighBay_GA</vt:lpstr>
      <vt:lpstr>HighBayAisleLuminaires</vt:lpstr>
      <vt:lpstr>HighBayLuminairesforCommercialandIndustrialBuildings</vt:lpstr>
      <vt:lpstr>HighOutput</vt:lpstr>
      <vt:lpstr>HighOutput_GA</vt:lpstr>
      <vt:lpstr>Horizontal_Refrigerated_Case_Luminaires</vt:lpstr>
      <vt:lpstr>Horizontally_Mounted_Lamps</vt:lpstr>
      <vt:lpstr>Horizontally_Mounted_Lamps_sensor</vt:lpstr>
      <vt:lpstr>HorizontallyMountedLamps</vt:lpstr>
      <vt:lpstr>HorizontallyMountedLamps_GA</vt:lpstr>
      <vt:lpstr>HorizontalRefrigeratedCaseLuminaires</vt:lpstr>
      <vt:lpstr>'Example Performance Table'!IfCapable</vt:lpstr>
      <vt:lpstr>IfCapable</vt:lpstr>
      <vt:lpstr>'Example Performance Table'!IfContin</vt:lpstr>
      <vt:lpstr>IfContin</vt:lpstr>
      <vt:lpstr>'Example Performance Table'!IntControl</vt:lpstr>
      <vt:lpstr>IntControl</vt:lpstr>
      <vt:lpstr>Integrated_Retrofit_Kits_for_1x4_Luminaires</vt:lpstr>
      <vt:lpstr>Integrated_Retrofit_Kits_for_2x2_Luminaires</vt:lpstr>
      <vt:lpstr>Integrated_Retrofit_Kits_for_2x4_Luminaires</vt:lpstr>
      <vt:lpstr>IntegratedRetrofitKitsfor1x4Luminaires</vt:lpstr>
      <vt:lpstr>IntegratedRetrofitKitsfor2x2Luminaires</vt:lpstr>
      <vt:lpstr>IntegratedRetrofitKitsfor2x4Luminaires</vt:lpstr>
      <vt:lpstr>Interior_Directional</vt:lpstr>
      <vt:lpstr>Interior_Directional_sensor</vt:lpstr>
      <vt:lpstr>InteriorDirectional</vt:lpstr>
      <vt:lpstr>InteriorDirectional_GA</vt:lpstr>
      <vt:lpstr>Internal_Driver_Line_Voltage__UL_Type_B__Lamps</vt:lpstr>
      <vt:lpstr>InternalDriverLineVoltage_ULTypeB_Lamps</vt:lpstr>
      <vt:lpstr>InternalDriverLineVoltageULTypeBLamps</vt:lpstr>
      <vt:lpstr>Landscape_Accent_Flood_and_Spot_Luminaires</vt:lpstr>
      <vt:lpstr>LandscapeAccentFloodandSpotLuminaires</vt:lpstr>
      <vt:lpstr>Linear_Ambient</vt:lpstr>
      <vt:lpstr>Linear_Ambient_Luminaires_w__Indirect_component</vt:lpstr>
      <vt:lpstr>Linear_Ambient_sensor</vt:lpstr>
      <vt:lpstr>Linear_Retrofit_Kits_for_1x4_Luminaires</vt:lpstr>
      <vt:lpstr>Linear_Retrofit_Kits_for_2x2_Luminaires</vt:lpstr>
      <vt:lpstr>Linear_Retrofit_Kits_for_2x4_Luminaires</vt:lpstr>
      <vt:lpstr>LinearAmbient</vt:lpstr>
      <vt:lpstr>LinearAmbient_GA</vt:lpstr>
      <vt:lpstr>LinearAmbientLuminaireswIndirectcomponent</vt:lpstr>
      <vt:lpstr>LinearRetrofitKitsfor1x4Luminaires</vt:lpstr>
      <vt:lpstr>LinearRetrofitKitsfor2x2Luminaires</vt:lpstr>
      <vt:lpstr>LinearRetrofitKitsfor2x4Luminaires</vt:lpstr>
      <vt:lpstr>Low_Bay_Luminaires_for_Commercial_and_Industrial_Buildings</vt:lpstr>
      <vt:lpstr>Low_Output</vt:lpstr>
      <vt:lpstr>Low_Output_sensor</vt:lpstr>
      <vt:lpstr>LowBay</vt:lpstr>
      <vt:lpstr>LowBay_GA</vt:lpstr>
      <vt:lpstr>LowBayLuminairesforCommercialandIndustrialBuildings</vt:lpstr>
      <vt:lpstr>LowOutput</vt:lpstr>
      <vt:lpstr>LowOutput_GA</vt:lpstr>
      <vt:lpstr>Mid_Output</vt:lpstr>
      <vt:lpstr>Mid_Output_sensor</vt:lpstr>
      <vt:lpstr>MidOutput</vt:lpstr>
      <vt:lpstr>MidOutput_GA</vt:lpstr>
      <vt:lpstr>Outdoor_Full_Cutoff_Wall_Mounted_Area_Luminaires</vt:lpstr>
      <vt:lpstr>Outdoor_Non_Cutoff_and_Semi_Cutoff_Wall_Mounted_Area_Luminaires</vt:lpstr>
      <vt:lpstr>Outdoor_Pole_Arm_Mounted_Area_and_Roadway_Luminaires</vt:lpstr>
      <vt:lpstr>Outdoor_Pole_Arm_Mounted_Decorative_Luminaires</vt:lpstr>
      <vt:lpstr>OutdoorFullCutoffWallMountedAreaLuminaires</vt:lpstr>
      <vt:lpstr>OutdoorNonCutoffandSemiCutoffWallMountedAreaLuminaires</vt:lpstr>
      <vt:lpstr>OutdoorPoleArmMountedAreaandRoadwayLuminaires</vt:lpstr>
      <vt:lpstr>OutdoorPoleArmMountedDecorativeLuminaires</vt:lpstr>
      <vt:lpstr>Parking_Garage_Luminaires</vt:lpstr>
      <vt:lpstr>ParkingGarageLuminaires</vt:lpstr>
      <vt:lpstr>'Example Performance Table'!PU</vt:lpstr>
      <vt:lpstr>PU</vt:lpstr>
      <vt:lpstr>PUD</vt:lpstr>
      <vt:lpstr>PUD_Trim</vt:lpstr>
      <vt:lpstr>Replacement_Lamps__Plug_and_Play___UL_Type_A</vt:lpstr>
      <vt:lpstr>Replacement_Lamps_for_Fuel_Pump_Canopy_Luminaires__Type_B</vt:lpstr>
      <vt:lpstr>Replacement_Lamps_for_Fuel_Pump_Canopy_Luminaires__Type_C</vt:lpstr>
      <vt:lpstr>Replacement_Lamps_for_High_Bay_Luminaires__Type_B</vt:lpstr>
      <vt:lpstr>Replacement_Lamps_for_High_Bay_Luminaires__Type_C</vt:lpstr>
      <vt:lpstr>Replacement_Lamps_for_Low_Bay_Luminaires__Type_B</vt:lpstr>
      <vt:lpstr>Replacement_Lamps_for_Low_Bay_Luminaires__Type_C</vt:lpstr>
      <vt:lpstr>Replacement_Lamps_for_Outdoor_Full_Cutoff_Wall_Mounted_Area_Luminaires__Type_B</vt:lpstr>
      <vt:lpstr>Replacement_Lamps_for_Outdoor_Full_Cutoff_Wall_Mounted_Area_Luminaires__Type_C</vt:lpstr>
      <vt:lpstr>Replacement_Lamps_for_Outdoor_Pole_Arm_Mounted_Area_and_Roadway_Luminaires__Type_B</vt:lpstr>
      <vt:lpstr>Replacement_Lamps_for_Outdoor_Pole_Arm_Mounted_Area_and_Roadway_Luminaires__Type_C</vt:lpstr>
      <vt:lpstr>Replacement_Lamps_for_Outdoor_Pole_Arm_Mounted_Decorative_Luminaires__Type_B</vt:lpstr>
      <vt:lpstr>Replacement_Lamps_for_Outdoor_Pole_Arm_Mounted_Decorative_Luminaires__Type_C</vt:lpstr>
      <vt:lpstr>Replacement_Lamps_for_Parking_Garage_Luminaires__Type_B</vt:lpstr>
      <vt:lpstr>Replacement_Lamps_for_Parking_Garage_Luminaires__Type_C</vt:lpstr>
      <vt:lpstr>ReplacementLamps_PlugandPlay__ULTypeA</vt:lpstr>
      <vt:lpstr>ReplacementLampsforFuelPumpCanopyLuminaires_TypeB</vt:lpstr>
      <vt:lpstr>ReplacementLampsforFuelPumpCanopyLuminaires_TypeC</vt:lpstr>
      <vt:lpstr>ReplacementLampsforFuelPumpCanopyLuminairesTypeB</vt:lpstr>
      <vt:lpstr>ReplacementLampsforFuelPumpCanopyLuminairesTypeC</vt:lpstr>
      <vt:lpstr>ReplacementLampsforHighBayLuminaires_TypeB</vt:lpstr>
      <vt:lpstr>ReplacementLampsforHighBayLuminaires_TypeC</vt:lpstr>
      <vt:lpstr>ReplacementLampsforHighBayLuminairesTypeB</vt:lpstr>
      <vt:lpstr>ReplacementLampsforHighBayLuminairesTypeC</vt:lpstr>
      <vt:lpstr>ReplacementLampsforLowBayLuminaires_TypeB</vt:lpstr>
      <vt:lpstr>ReplacementLampsforLowBayLuminaires_TypeC</vt:lpstr>
      <vt:lpstr>ReplacementLampsforLowBayLuminairesTypeB</vt:lpstr>
      <vt:lpstr>ReplacementLampsforLowBayLuminairesTypeC</vt:lpstr>
      <vt:lpstr>ReplacementLampsforOutdoorFullCutoffWallMountedAreaLuminaires_TypeB</vt:lpstr>
      <vt:lpstr>ReplacementLampsforOutdoorFullCutoffWallMountedAreaLuminaires_TypeC</vt:lpstr>
      <vt:lpstr>ReplacementLampsforOutdoorFullCutoffWallMountedAreaLuminairesTypeB</vt:lpstr>
      <vt:lpstr>ReplacementLampsforOutdoorFullCutoffWallMountedAreaLuminairesTypeC</vt:lpstr>
      <vt:lpstr>ReplacementLampsforOutdoorPoleArmMountedAreaandRoadwayLuminaires_TypeB</vt:lpstr>
      <vt:lpstr>ReplacementLampsforOutdoorPoleArmMountedAreaandRoadwayLuminaires_TypeC</vt:lpstr>
      <vt:lpstr>ReplacementLampsforOutdoorPoleArmMountedAreaandRoadwayLuminairesTypeB</vt:lpstr>
      <vt:lpstr>ReplacementLampsforOutdoorPoleArmMountedAreaandRoadwayLuminairesTypeC</vt:lpstr>
      <vt:lpstr>ReplacementLampsforOutdoorPoleArmMountedDecorativeLuminaires_TypeB</vt:lpstr>
      <vt:lpstr>ReplacementLampsforOutdoorPoleArmMountedDecorativeLuminaires_TypeC</vt:lpstr>
      <vt:lpstr>ReplacementLampsforOutdoorPoleArmMountedDecorativeLuminairesTypeB</vt:lpstr>
      <vt:lpstr>ReplacementLampsforOutdoorPoleArmMountedDecorativeLuminairesTypeC</vt:lpstr>
      <vt:lpstr>ReplacementLampsforParkingGarageLuminaires_TypeB</vt:lpstr>
      <vt:lpstr>ReplacementLampsforParkingGarageLuminaires_TypeC</vt:lpstr>
      <vt:lpstr>ReplacementLampsforParkingGarageLuminairesTypeB</vt:lpstr>
      <vt:lpstr>ReplacementLampsforParkingGarageLuminairesTypeC</vt:lpstr>
      <vt:lpstr>ReplacementLampsPlugandPlayULTypeA</vt:lpstr>
      <vt:lpstr>Retrofit_Kits_for_Direct_Linear_Ambient_Luminaires</vt:lpstr>
      <vt:lpstr>Retrofit_Kits_for_Fuel_Pump_Canopy_Luminaires</vt:lpstr>
      <vt:lpstr>Retrofit_Kits_for_High_Bay_Luminaires_for_Commercial_and_Industrial_Buildings</vt:lpstr>
      <vt:lpstr>Retrofit_Kits_for_Large_Outdoor_Pole_Arm_Mounted_Area_and_Roadway_Luminaires</vt:lpstr>
      <vt:lpstr>Retrofit_Kits_for_Linear_Ambient_Luminaires_w__Indirect_component</vt:lpstr>
      <vt:lpstr>Retrofit_Kits_for_Low_Bay_Luminaires_for_Commercial_and_Industrial_Buildings</vt:lpstr>
      <vt:lpstr>Retrofit_Kits_for_Outdoor_Full_Cutoff_Wall_Mounted_Area_Luminaires</vt:lpstr>
      <vt:lpstr>Retrofit_Kits_for_Outdoor_Pole_Arm_Mounted_Area_and_Roadway_Luminaires</vt:lpstr>
      <vt:lpstr>Retrofit_Kits_for_Outdoor_Pole_Arm_Mounted_Decorative_Luminaires</vt:lpstr>
      <vt:lpstr>Retrofit_Kits_for_Parking_Garage_Luminaires</vt:lpstr>
      <vt:lpstr>RetrofitKitsforDirectLinearAmbientLuminaires</vt:lpstr>
      <vt:lpstr>RetrofitKitsforFuelPumpCanopyLuminaires</vt:lpstr>
      <vt:lpstr>RetrofitKitsforHighBayLuminairesforCommercialandIndustrialBuildings</vt:lpstr>
      <vt:lpstr>RetrofitKitsforLargeOutdoorPoleArmMountedAreaandRoadwayLuminaires</vt:lpstr>
      <vt:lpstr>RetrofitKitsforLinearAmbientLuminaireswIndirectcomponent</vt:lpstr>
      <vt:lpstr>RetrofitKitsforLowBayLuminairesforCommercialandIndustrialBuildings</vt:lpstr>
      <vt:lpstr>RetrofitKitsforOutdoorFullCutoffWallMountedAreaLuminaires</vt:lpstr>
      <vt:lpstr>RetrofitKitsforOutdoorPoleArmMountedAreaandRoadwayLuminaires</vt:lpstr>
      <vt:lpstr>RetrofitKitsforOutdoorPoleArmMountedDecorativeLuminaires</vt:lpstr>
      <vt:lpstr>RetrofitKitsforParkingGarageLuminaires</vt:lpstr>
      <vt:lpstr>Specialty__1x1_Luminaires_for_Ambient_Lighting_of_Interior_Commercial_Spaces</vt:lpstr>
      <vt:lpstr>Specialty__1x2_Luminaires_for_Ambient_Lighting_of_Interior_Commercial_Spaces</vt:lpstr>
      <vt:lpstr>Specialty__Canopy_Lighting</vt:lpstr>
      <vt:lpstr>Specialty__Direct_Linear_Ambient_Luminaires_Wider_than_12_inches</vt:lpstr>
      <vt:lpstr>Specialty__Directional_Fuel_Pump_Canopy_Luminaires</vt:lpstr>
      <vt:lpstr>Specialty__Double_Wall_Wash</vt:lpstr>
      <vt:lpstr>Specialty__Hazardous_Direct_Linear_Ambient_Luminaires</vt:lpstr>
      <vt:lpstr>Specialty__Hazardous_Environment_High_Bay</vt:lpstr>
      <vt:lpstr>Specialty__Hazardous_Environment_Low_Bay</vt:lpstr>
      <vt:lpstr>Specialty__Hazardous_Flood_and_Spot_Luminaires</vt:lpstr>
      <vt:lpstr>Specialty__Hazardous_Outdoor_Pole_Arm_Mounted_Area_and_Roadway_Luminaires</vt:lpstr>
      <vt:lpstr>Specialty__Hazardous_Wall_Mounted_Luminaire</vt:lpstr>
      <vt:lpstr>Specialty__Indirect_Fuel_Pump_Canopy</vt:lpstr>
      <vt:lpstr>Specialty__Indirect_High_Bay</vt:lpstr>
      <vt:lpstr>Specialty__Indoor_Flood</vt:lpstr>
      <vt:lpstr>Specialty__Metric_Troffer</vt:lpstr>
      <vt:lpstr>Specialty__Natatorium_Lighting</vt:lpstr>
      <vt:lpstr>Specialty__Non_Cutoff_Wall_Pack</vt:lpstr>
      <vt:lpstr>Specialty__Other</vt:lpstr>
      <vt:lpstr>Specialty__Soffit_Lighting</vt:lpstr>
      <vt:lpstr>Specialty__Specialty_Dimension_Troffers</vt:lpstr>
      <vt:lpstr>Specialty__Specialty_Flood</vt:lpstr>
      <vt:lpstr>Specialty__Sports_Flood</vt:lpstr>
      <vt:lpstr>Specialty__Transportation</vt:lpstr>
      <vt:lpstr>Specialty__Tunnel_Lighting</vt:lpstr>
      <vt:lpstr>Specialty__Wall_Grazing_Slicing</vt:lpstr>
      <vt:lpstr>Specialty1x1LuminairesforAmbientLightingofInteriorCommercialSpaces</vt:lpstr>
      <vt:lpstr>Specialty1x2LuminairesforAmbientLightingofInteriorCommercialSpaces</vt:lpstr>
      <vt:lpstr>SpecialtyCanopyLighting</vt:lpstr>
      <vt:lpstr>SpecialtyDirectionalFuelPumpCanopyLuminaires</vt:lpstr>
      <vt:lpstr>SpecialtyDirectLinearAmbientLuminairesWiderthan12inches</vt:lpstr>
      <vt:lpstr>SpecialtyDoubleWallWash</vt:lpstr>
      <vt:lpstr>SpecialtyHazardousDirectLinearAmbientLuminaires</vt:lpstr>
      <vt:lpstr>SpecialtyHazardousEnvironmentHighBay</vt:lpstr>
      <vt:lpstr>SpecialtyHazardousEnvironmentLowBay</vt:lpstr>
      <vt:lpstr>SpecialtyHazardousFloodandSpotLuminaires</vt:lpstr>
      <vt:lpstr>SpecialtyHazardousOutdoorPoleArmMountedAreaandRoadwayLuminaires</vt:lpstr>
      <vt:lpstr>SpecialtyHazardousWallMountedLuminaire</vt:lpstr>
      <vt:lpstr>SpecialtyIndirectFuelPumpCanopy</vt:lpstr>
      <vt:lpstr>SpecialtyIndirectHighBay</vt:lpstr>
      <vt:lpstr>SpecialtyIndoorFlood</vt:lpstr>
      <vt:lpstr>SpecialtyMetricTroffer</vt:lpstr>
      <vt:lpstr>SpecialtyNatatoriumLighting</vt:lpstr>
      <vt:lpstr>SpecialtyNonCutoffWallPack</vt:lpstr>
      <vt:lpstr>SpecialtyOther</vt:lpstr>
      <vt:lpstr>SpecialtySoffitLighting</vt:lpstr>
      <vt:lpstr>SpecialtySpecialtyDimensionTroffers</vt:lpstr>
      <vt:lpstr>SpecialtySpecialtyFlood</vt:lpstr>
      <vt:lpstr>SpecialtySportsFlood</vt:lpstr>
      <vt:lpstr>SpecialtyTransportation</vt:lpstr>
      <vt:lpstr>SpecialtyTunnelLighting</vt:lpstr>
      <vt:lpstr>SpecialtyWallGrazingSlicing</vt:lpstr>
      <vt:lpstr>Stairwell_and_Passageway_Luminaires</vt:lpstr>
      <vt:lpstr>StairwellandPassagewayLuminaires</vt:lpstr>
      <vt:lpstr>T5_Four_Foot</vt:lpstr>
      <vt:lpstr>T5_Four_Foot_sensor</vt:lpstr>
      <vt:lpstr>T5FourFoot</vt:lpstr>
      <vt:lpstr>T5FourFoot_GA</vt:lpstr>
      <vt:lpstr>T5HO_Four_Foot</vt:lpstr>
      <vt:lpstr>T5HO_Four_Foot_sensor</vt:lpstr>
      <vt:lpstr>T5HOFourFoot</vt:lpstr>
      <vt:lpstr>T5HOFourFoot_GA</vt:lpstr>
      <vt:lpstr>T8_Eight_Foot</vt:lpstr>
      <vt:lpstr>T8_Eight_Foot_sensor</vt:lpstr>
      <vt:lpstr>T8_Four_Foot</vt:lpstr>
      <vt:lpstr>T8_Four_Foot_sensor</vt:lpstr>
      <vt:lpstr>T8_Three_Foot</vt:lpstr>
      <vt:lpstr>T8_Three_Foot_sensor</vt:lpstr>
      <vt:lpstr>T8_Two_Foot</vt:lpstr>
      <vt:lpstr>T8_Two_Foot_sensor</vt:lpstr>
      <vt:lpstr>T8EightFoot</vt:lpstr>
      <vt:lpstr>T8EightFoot_GA</vt:lpstr>
      <vt:lpstr>T8FourFoot</vt:lpstr>
      <vt:lpstr>T8FourFoot_GA</vt:lpstr>
      <vt:lpstr>T8ThreeFoot</vt:lpstr>
      <vt:lpstr>T8ThreeFoot_GA</vt:lpstr>
      <vt:lpstr>T8TwoFoot</vt:lpstr>
      <vt:lpstr>T8TwoFoot_GA</vt:lpstr>
      <vt:lpstr>Track_or_Mono_Point_Directional_Luminaires</vt:lpstr>
      <vt:lpstr>TrackorMonoPointDirectionalLuminaires</vt:lpstr>
      <vt:lpstr>Troffer</vt:lpstr>
      <vt:lpstr>Troffer_GA</vt:lpstr>
      <vt:lpstr>Troffer_sensor</vt:lpstr>
      <vt:lpstr>U_Bend_Replacement_Lamps</vt:lpstr>
      <vt:lpstr>U_Bend_Replacement_Lamps_sensor</vt:lpstr>
      <vt:lpstr>UBendReplacementLamps</vt:lpstr>
      <vt:lpstr>UBendReplacementLamps_GA</vt:lpstr>
      <vt:lpstr>Vertical_Refrigerated_Case_Luminaires</vt:lpstr>
      <vt:lpstr>Vertically_Mounted_Lamps</vt:lpstr>
      <vt:lpstr>Vertically_Mounted_Lamps_sensor</vt:lpstr>
      <vt:lpstr>VerticallyMountedLamps</vt:lpstr>
      <vt:lpstr>VerticallyMountedLamps_GA</vt:lpstr>
      <vt:lpstr>VerticalRefrigeratedCaseLuminaires</vt:lpstr>
      <vt:lpstr>'Example Performance Table'!VertNEMA</vt:lpstr>
      <vt:lpstr>VertNEMA</vt:lpstr>
      <vt:lpstr>Very_High_Output</vt:lpstr>
      <vt:lpstr>Very_High_Output_sensor</vt:lpstr>
      <vt:lpstr>VeryHighOutput</vt:lpstr>
      <vt:lpstr>VeryHighOutput_GA</vt:lpstr>
      <vt:lpstr>Wall_Wash_Luminaires</vt:lpstr>
      <vt:lpstr>WallWashLuminaires</vt:lpstr>
      <vt:lpstr>'Example Performance Table'!yesno</vt:lpstr>
      <vt:lpstr>yesno</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Heather Jones</cp:lastModifiedBy>
  <cp:lastPrinted>2015-10-28T15:46:16Z</cp:lastPrinted>
  <dcterms:created xsi:type="dcterms:W3CDTF">2012-07-13T12:39:39Z</dcterms:created>
  <dcterms:modified xsi:type="dcterms:W3CDTF">2020-11-09T19:16:47Z</dcterms:modified>
</cp:coreProperties>
</file>